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E:\Tip Excels\File Web\Khoa học video\Bài Tập\"/>
    </mc:Choice>
  </mc:AlternateContent>
  <xr:revisionPtr revIDLastSave="0" documentId="13_ncr:1_{F86ED9D8-CECF-4A32-8DF6-2763ABF68DD2}" xr6:coauthVersionLast="47" xr6:coauthVersionMax="47" xr10:uidLastSave="{00000000-0000-0000-0000-000000000000}"/>
  <bookViews>
    <workbookView xWindow="-120" yWindow="-120" windowWidth="29040" windowHeight="15840" firstSheet="4" activeTab="4" xr2:uid="{C86C22A7-7942-429E-93E3-97D8B3AA1B2E}"/>
  </bookViews>
  <sheets>
    <sheet name="Sheet1" sheetId="7" state="hidden" r:id="rId1"/>
    <sheet name="Danh Muc " sheetId="8" state="hidden" r:id="rId2"/>
    <sheet name="SUMPRODUCT" sheetId="10" state="hidden" r:id="rId3"/>
    <sheet name="PRODUCT" sheetId="11" state="hidden" r:id="rId4"/>
    <sheet name="Bài Tập" sheetId="1" r:id="rId5"/>
    <sheet name="Bài Tập Nâng Cao" sheetId="6" r:id="rId6"/>
  </sheets>
  <definedNames>
    <definedName name="_xlnm._FilterDatabase" localSheetId="4" hidden="1">'Bài Tập'!$A$1:$AF$1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9" i="1" l="1"/>
  <c r="C50" i="1"/>
  <c r="C51" i="1"/>
  <c r="C52" i="1"/>
  <c r="C53" i="1"/>
  <c r="C54" i="1"/>
  <c r="C55" i="1"/>
  <c r="C56" i="1"/>
  <c r="C57" i="1"/>
  <c r="C58" i="1"/>
  <c r="C49" i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2" i="1"/>
  <c r="K17" i="1" s="1"/>
  <c r="I13" i="6" l="1"/>
  <c r="I16" i="6"/>
  <c r="I19" i="6"/>
  <c r="I10" i="6"/>
  <c r="I11" i="6"/>
  <c r="I15" i="6"/>
  <c r="I12" i="6"/>
  <c r="I3" i="6"/>
  <c r="I4" i="6"/>
  <c r="I5" i="6"/>
  <c r="I6" i="6"/>
  <c r="I7" i="6"/>
  <c r="I8" i="6"/>
  <c r="I14" i="6"/>
  <c r="I17" i="6"/>
  <c r="I18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2" i="6"/>
  <c r="L7" i="6" l="1" a="1"/>
  <c r="G3" i="1"/>
  <c r="G4" i="1"/>
  <c r="G5" i="1"/>
  <c r="C36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K23" i="1" s="1"/>
  <c r="G21" i="1"/>
  <c r="G22" i="1"/>
  <c r="G23" i="1"/>
  <c r="G24" i="1"/>
  <c r="G25" i="1"/>
  <c r="G26" i="1"/>
  <c r="G27" i="1"/>
  <c r="C41" i="1" s="1"/>
  <c r="G28" i="1"/>
  <c r="C42" i="1" s="1"/>
  <c r="G29" i="1"/>
  <c r="C43" i="1" s="1"/>
  <c r="G30" i="1"/>
  <c r="C44" i="1" s="1"/>
  <c r="G31" i="1"/>
  <c r="C45" i="1" s="1"/>
  <c r="G2" i="1"/>
  <c r="C35" i="1" s="1"/>
  <c r="L7" i="6" l="1"/>
  <c r="M8" i="6"/>
  <c r="N8" i="6"/>
  <c r="O8" i="6"/>
  <c r="W8" i="6"/>
  <c r="S9" i="6"/>
  <c r="N9" i="6"/>
  <c r="V9" i="6"/>
  <c r="O9" i="6"/>
  <c r="P8" i="6"/>
  <c r="X8" i="6"/>
  <c r="T9" i="6"/>
  <c r="Q8" i="6"/>
  <c r="M9" i="6"/>
  <c r="U9" i="6"/>
  <c r="R8" i="6"/>
  <c r="S8" i="6"/>
  <c r="W9" i="6"/>
  <c r="T8" i="6"/>
  <c r="P9" i="6"/>
  <c r="X9" i="6"/>
  <c r="U8" i="6"/>
  <c r="Q9" i="6"/>
  <c r="V8" i="6"/>
  <c r="R9" i="6"/>
  <c r="C37" i="1"/>
  <c r="C40" i="1"/>
  <c r="C38" i="1"/>
  <c r="C39" i="1"/>
  <c r="L26" i="1"/>
  <c r="K24" i="1"/>
  <c r="K21" i="1"/>
  <c r="K20" i="1"/>
  <c r="K19" i="1"/>
  <c r="K18" i="1"/>
  <c r="K22" i="1"/>
  <c r="P7" i="6" l="1"/>
  <c r="X7" i="6"/>
  <c r="S7" i="6"/>
  <c r="Q7" i="6"/>
  <c r="M7" i="6"/>
  <c r="R7" i="6"/>
  <c r="T7" i="6"/>
  <c r="U7" i="6"/>
  <c r="N7" i="6"/>
  <c r="V7" i="6"/>
  <c r="O7" i="6"/>
  <c r="W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<sst xmlns="http://schemas.openxmlformats.org/spreadsheetml/2006/main" count="438" uniqueCount="75">
  <si>
    <t>STT</t>
  </si>
  <si>
    <t>Tên hàng</t>
  </si>
  <si>
    <t>ĐVT</t>
  </si>
  <si>
    <t>Số lượng</t>
  </si>
  <si>
    <t>Cửa hàng</t>
  </si>
  <si>
    <t>Đơn giá (VNĐ)</t>
  </si>
  <si>
    <t>Số tiền (VNĐ)</t>
  </si>
  <si>
    <t>Gạo ST25</t>
  </si>
  <si>
    <t>kg</t>
  </si>
  <si>
    <t>Coopmart Cầu Giấy</t>
  </si>
  <si>
    <t>Nước mắm Nam Ngư</t>
  </si>
  <si>
    <t>chai</t>
  </si>
  <si>
    <t>VinMart Quận 3</t>
  </si>
  <si>
    <t>Dầu ăn Neptune</t>
  </si>
  <si>
    <t>Big C Hải Châu</t>
  </si>
  <si>
    <t>Sữa tươi TH</t>
  </si>
  <si>
    <t>hộp</t>
  </si>
  <si>
    <t>Bánh mì sandwich</t>
  </si>
  <si>
    <t>ổ</t>
  </si>
  <si>
    <t>Bách Hóa Xanh</t>
  </si>
  <si>
    <t>Trứng gà ta</t>
  </si>
  <si>
    <t>quả</t>
  </si>
  <si>
    <t>VinMart Ninh Kiều</t>
  </si>
  <si>
    <t>Nước suối Lavie</t>
  </si>
  <si>
    <t>Mì Hảo Hảo</t>
  </si>
  <si>
    <t>gói</t>
  </si>
  <si>
    <t>Coopmart Tân Bình</t>
  </si>
  <si>
    <t>Bột giặt Omo</t>
  </si>
  <si>
    <t>túi</t>
  </si>
  <si>
    <t>Big C Lê Chân</t>
  </si>
  <si>
    <t>Kem đánh răng PS</t>
  </si>
  <si>
    <t>tuýp</t>
  </si>
  <si>
    <t>VinMart Sơn Trà</t>
  </si>
  <si>
    <t>Nước rửa chén Sunlight</t>
  </si>
  <si>
    <t>Giấy vệ sinh Pulppy</t>
  </si>
  <si>
    <t>cuộn</t>
  </si>
  <si>
    <t>Khẩu trang y tế</t>
  </si>
  <si>
    <t>VinMart Bình Thủy</t>
  </si>
  <si>
    <t>Nước giặt Ariel</t>
  </si>
  <si>
    <t>Big C Ngô Quyền</t>
  </si>
  <si>
    <t>Sữa chua Vinamilk</t>
  </si>
  <si>
    <t>Coopmart Thanh Xuân</t>
  </si>
  <si>
    <t>Thời Gian</t>
  </si>
  <si>
    <t>Tính tổng số lượng hàng hóa đã xuất trong tháng 9?</t>
  </si>
  <si>
    <t>Tình tổng doanh thu trong tháng 9?</t>
  </si>
  <si>
    <t>Tính tổng doanh thu trong tháng 9 của cửa hàng VinMart Quận 3?</t>
  </si>
  <si>
    <t>Tạo 1 tùy chọn tính tổng doanh thu, theo ngày nhập tùy chỉnh?</t>
  </si>
  <si>
    <t>Tính tổng doanh thu của cửa hàng vinMart Quận 3, các mặt hàng có đơn vị tính là hộp?</t>
  </si>
  <si>
    <t>Tạo bảng tổng hợp doanh thu theo ngày ?</t>
  </si>
  <si>
    <t>Tạo biểu đồ cột đơn giản, thể hiện tổng doanh thu theo ngày?</t>
  </si>
  <si>
    <t>Tạo bảng tổng hợp doanh thu của các cửa hàng trong tháng 9.</t>
  </si>
  <si>
    <t>Tạo biểu đồ so sánh doanh thu các cửa hàng trong tháng 9.</t>
  </si>
  <si>
    <t>Tạo bảng tổng hợp dữ liệu doanh thu của cửa các cửa hàng theo thời gian? Đơn vị thời gian tính theo tháng</t>
  </si>
  <si>
    <t>Tính tổng doanh thu trong tháng của các đơn hàng lớn hơn 1.000.000</t>
  </si>
  <si>
    <t>Tính tổng doanh thu trong tháng của các đơn hàng nhỏ hơn hoặc bằng 1.000.000</t>
  </si>
  <si>
    <t>Tình tổng doanh thu trong tháng 9 của các mặt hàng không phải đơn vị tính là chai</t>
  </si>
  <si>
    <t>Tình tổng doanh thu trong khoảng thời gian từ ngày 02/09/2025 đến ngày 15/09/2025</t>
  </si>
  <si>
    <t>Ngày</t>
  </si>
  <si>
    <t>Doanh Thu</t>
  </si>
  <si>
    <t>Tháng</t>
  </si>
  <si>
    <t>A</t>
  </si>
  <si>
    <t>B</t>
  </si>
  <si>
    <t>C</t>
  </si>
  <si>
    <t>D</t>
  </si>
  <si>
    <t>E</t>
  </si>
  <si>
    <t>Nhap lieu</t>
  </si>
  <si>
    <t>G</t>
  </si>
  <si>
    <t>H</t>
  </si>
  <si>
    <t xml:space="preserve">Thời gian </t>
  </si>
  <si>
    <t>BBBB</t>
  </si>
  <si>
    <t xml:space="preserve">Ngày </t>
  </si>
  <si>
    <t>doanh thu</t>
  </si>
  <si>
    <t>Doanh thu</t>
  </si>
  <si>
    <t>Đáp Án</t>
  </si>
  <si>
    <t>Bảng tổng hợp doanh thu các cửa hàng theo thời gian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</si>
</sst>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theme="5" tint="0.79998168889431442"/>
      </patternFill>
    </fill>
    <fill>
      <gradientFill degree="270">
        <stop position="0">
          <color theme="0"/>
        </stop>
        <stop position="1">
          <color rgb="FF00B0F0"/>
        </stop>
      </gradientFill>
    </fill>
    <fill>
      <patternFill patternType="solid">
        <fgColor theme="8" tint="0.39997558519241921"/>
        <bgColor indexed="64"/>
      </patternFill>
    </fill>
    <fill>
      <gradientFill degree="270">
        <stop position="0">
          <color theme="0"/>
        </stop>
        <stop position="1">
          <color theme="8" tint="0.40000610370189521"/>
        </stop>
      </gradient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3" fontId="0" fillId="3" borderId="1" xfId="0" applyNumberFormat="1" applyFill="1" applyBorder="1" applyAlignment="1">
      <alignment vertical="center"/>
    </xf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14" fontId="0" fillId="0" borderId="1" xfId="0" applyNumberFormat="1" applyBorder="1"/>
    <xf numFmtId="3" fontId="0" fillId="0" borderId="0" xfId="0" applyNumberFormat="1"/>
    <xf numFmtId="0" fontId="0" fillId="4" borderId="0" xfId="0" applyFill="1"/>
    <xf numFmtId="0" fontId="0" fillId="0" borderId="1" xfId="0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5" borderId="0" xfId="0" applyFill="1"/>
    <xf numFmtId="0" fontId="0" fillId="0" borderId="0" xfId="0" quotePrefix="1"/>
    <xf numFmtId="0" fontId="2" fillId="0" borderId="0" xfId="0" applyFont="1"/>
    <xf numFmtId="14" fontId="0" fillId="4" borderId="1" xfId="0" applyNumberFormat="1" applyFill="1" applyBorder="1"/>
    <xf numFmtId="3" fontId="0" fillId="6" borderId="1" xfId="0" applyNumberFormat="1" applyFill="1" applyBorder="1" applyAlignment="1">
      <alignment vertical="center"/>
    </xf>
    <xf numFmtId="164" fontId="0" fillId="0" borderId="0" xfId="1" applyNumberFormat="1" applyFont="1"/>
    <xf numFmtId="164" fontId="0" fillId="0" borderId="1" xfId="1" applyNumberFormat="1" applyFont="1" applyBorder="1"/>
    <xf numFmtId="14" fontId="0" fillId="5" borderId="0" xfId="0" applyNumberFormat="1" applyFill="1" applyAlignment="1">
      <alignment horizontal="right"/>
    </xf>
    <xf numFmtId="14" fontId="0" fillId="5" borderId="0" xfId="0" applyNumberFormat="1" applyFill="1"/>
    <xf numFmtId="0" fontId="0" fillId="0" borderId="0" xfId="0" applyAlignment="1">
      <alignment horizontal="left" vertical="center"/>
    </xf>
    <xf numFmtId="1" fontId="0" fillId="0" borderId="0" xfId="0" applyNumberFormat="1"/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164" fontId="0" fillId="0" borderId="1" xfId="1" applyNumberFormat="1" applyFont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5" borderId="0" xfId="0" quotePrefix="1" applyFill="1"/>
    <xf numFmtId="0" fontId="0" fillId="5" borderId="1" xfId="0" applyFill="1" applyBorder="1" applyAlignment="1">
      <alignment horizontal="left"/>
    </xf>
    <xf numFmtId="0" fontId="0" fillId="5" borderId="0" xfId="0" applyFill="1" applyAlignment="1">
      <alignment horizontal="left"/>
    </xf>
    <xf numFmtId="164" fontId="0" fillId="5" borderId="1" xfId="1" applyNumberFormat="1" applyFont="1" applyFill="1" applyBorder="1"/>
    <xf numFmtId="0" fontId="0" fillId="9" borderId="1" xfId="0" applyFill="1" applyBorder="1" applyAlignment="1">
      <alignment horizontal="left"/>
    </xf>
    <xf numFmtId="0" fontId="0" fillId="9" borderId="1" xfId="0" applyFill="1" applyBorder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baseline="0">
                <a:solidFill>
                  <a:srgbClr val="0070C0"/>
                </a:solidFill>
              </a:rPr>
              <a:t>Tổng hợp doanh thu the </a:t>
            </a:r>
            <a:endParaRPr lang="en-US" b="1">
              <a:solidFill>
                <a:srgbClr val="0070C0"/>
              </a:solidFill>
            </a:endParaRPr>
          </a:p>
        </c:rich>
      </c:tx>
      <c:layout>
        <c:manualLayout>
          <c:xMode val="edge"/>
          <c:yMode val="edge"/>
          <c:x val="0.32202077865266843"/>
          <c:y val="2.7777777777777776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'Bài Tập'!$C$34</c:f>
              <c:strCache>
                <c:ptCount val="1"/>
                <c:pt idx="0">
                  <c:v>Doanh Thu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'Bài Tập'!$B$35:$B$45</c:f>
              <c:numCache>
                <c:formatCode>m/d/yyyy</c:formatCode>
                <c:ptCount val="11"/>
                <c:pt idx="0">
                  <c:v>45901</c:v>
                </c:pt>
                <c:pt idx="1">
                  <c:v>45902</c:v>
                </c:pt>
                <c:pt idx="2">
                  <c:v>45907</c:v>
                </c:pt>
                <c:pt idx="3">
                  <c:v>45912</c:v>
                </c:pt>
                <c:pt idx="4">
                  <c:v>45914</c:v>
                </c:pt>
                <c:pt idx="5">
                  <c:v>45915</c:v>
                </c:pt>
                <c:pt idx="6">
                  <c:v>45925</c:v>
                </c:pt>
                <c:pt idx="7">
                  <c:v>45927</c:v>
                </c:pt>
                <c:pt idx="8">
                  <c:v>45928</c:v>
                </c:pt>
                <c:pt idx="9">
                  <c:v>45929</c:v>
                </c:pt>
                <c:pt idx="10">
                  <c:v>45930</c:v>
                </c:pt>
              </c:numCache>
            </c:numRef>
          </c:cat>
          <c:val>
            <c:numRef>
              <c:f>'Bài Tập'!$C$35:$C$45</c:f>
              <c:numCache>
                <c:formatCode>_-* #,##0_-;\-* #,##0_-;_-* "-"??_-;_-@_-</c:formatCode>
                <c:ptCount val="11"/>
                <c:pt idx="0">
                  <c:v>2690000</c:v>
                </c:pt>
                <c:pt idx="1">
                  <c:v>2220000</c:v>
                </c:pt>
                <c:pt idx="2">
                  <c:v>6385000</c:v>
                </c:pt>
                <c:pt idx="3">
                  <c:v>4080000</c:v>
                </c:pt>
                <c:pt idx="4">
                  <c:v>4650000</c:v>
                </c:pt>
                <c:pt idx="5">
                  <c:v>12845000</c:v>
                </c:pt>
                <c:pt idx="6">
                  <c:v>3920000</c:v>
                </c:pt>
                <c:pt idx="7">
                  <c:v>1050000</c:v>
                </c:pt>
                <c:pt idx="8">
                  <c:v>4800000</c:v>
                </c:pt>
                <c:pt idx="9">
                  <c:v>14450000</c:v>
                </c:pt>
                <c:pt idx="10">
                  <c:v>1080000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DC-4CCC-BBFE-5529DA823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2409887"/>
        <c:axId val="1282406527"/>
      </c:barChart>
      <c:catAx>
        <c:axId val="128240988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406527"/>
        <c:crosses val="autoZero"/>
        <c:auto val="0"/>
        <c:lblAlgn val="ctr"/>
        <c:lblOffset val="100"/>
        <c:noMultiLvlLbl val="0"/>
      </c:catAx>
      <c:valAx>
        <c:axId val="12824065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409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FF0000"/>
                </a:solidFill>
              </a:rPr>
              <a:t>Tổng hợp doanh thu theo cửa hàng T9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'Bài Tập'!$C$48</c:f>
              <c:strCache>
                <c:ptCount val="1"/>
                <c:pt idx="0">
                  <c:v>Doanh thu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'Bài Tập'!$B$49:$B$59</c:f>
              <c:strCache>
                <c:ptCount val="11"/>
                <c:pt idx="0">
                  <c:v>VinMart Quận 3</c:v>
                </c:pt>
                <c:pt idx="1">
                  <c:v>Big C Hải Châu</c:v>
                </c:pt>
                <c:pt idx="2">
                  <c:v>Bách Hóa Xanh</c:v>
                </c:pt>
                <c:pt idx="3">
                  <c:v>VinMart Ninh Kiều</c:v>
                </c:pt>
                <c:pt idx="4">
                  <c:v>Coopmart Tân Bình</c:v>
                </c:pt>
                <c:pt idx="5">
                  <c:v>Big C Lê Chân</c:v>
                </c:pt>
                <c:pt idx="6">
                  <c:v>VinMart Bình Thủy</c:v>
                </c:pt>
                <c:pt idx="7">
                  <c:v>Coopmart Thanh Xuân</c:v>
                </c:pt>
                <c:pt idx="8">
                  <c:v>Coopmart Cầu Giấy</c:v>
                </c:pt>
                <c:pt idx="9">
                  <c:v>VinMart Sơn Trà</c:v>
                </c:pt>
                <c:pt idx="10">
                  <c:v>Big C Ngô Quyền</c:v>
                </c:pt>
              </c:strCache>
            </c:strRef>
          </c:cat>
          <c:val>
            <c:numRef>
              <c:f>'Bài Tập'!$C$49:$C$59</c:f>
              <c:numCache>
                <c:formatCode>_-* #,##0_-;\-* #,##0_-;_-* "-"??_-;_-@_-</c:formatCode>
                <c:ptCount val="11"/>
                <c:pt idx="0">
                  <c:v>10590000</c:v>
                </c:pt>
                <c:pt idx="1">
                  <c:v>7170000</c:v>
                </c:pt>
                <c:pt idx="2">
                  <c:v>6480000</c:v>
                </c:pt>
                <c:pt idx="3">
                  <c:v>600000</c:v>
                </c:pt>
                <c:pt idx="4">
                  <c:v>1085000</c:v>
                </c:pt>
                <c:pt idx="5">
                  <c:v>10875000</c:v>
                </c:pt>
                <c:pt idx="6">
                  <c:v>1500000</c:v>
                </c:pt>
                <c:pt idx="7">
                  <c:v>1560000</c:v>
                </c:pt>
                <c:pt idx="8">
                  <c:v>1000000</c:v>
                </c:pt>
                <c:pt idx="9">
                  <c:v>2860000</c:v>
                </c:pt>
                <c:pt idx="10">
                  <c:v>14450000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20-4A10-B473-B0CC5EDC9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0533807"/>
        <c:axId val="1150540527"/>
      </c:barChart>
      <c:catAx>
        <c:axId val="1150533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4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0540527"/>
        <c:crosses val="autoZero"/>
        <c:auto val="1"/>
        <c:lblAlgn val="ctr"/>
        <c:lblOffset val="100"/>
        <c:noMultiLvlLbl val="0"/>
      </c:catAx>
      <c:valAx>
        <c:axId val="1150540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4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0533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342899</xdr:colOff>
      <xdr:row>32</xdr:row>
      <xdr:rowOff>123824</xdr:rowOff>
    </xdr:from>
    <xdr:to>
      <xdr:col>10</xdr:col>
      <xdr:colOff>1419225</xdr:colOff>
      <xdr:row>45</xdr:row>
      <xdr:rowOff>138111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F5E112-633F-866A-93B5-BC204797C6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309561</xdr:colOff>
      <xdr:row>46</xdr:row>
      <xdr:rowOff>23811</xdr:rowOff>
    </xdr:from>
    <xdr:to>
      <xdr:col>11</xdr:col>
      <xdr:colOff>228599</xdr:colOff>
      <xdr:row>61</xdr:row>
      <xdr:rowOff>142874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0E53904-CC26-7108-C1D7-AC63D705FC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CE5F6-CF37-4DF3-ADF3-5B76A4C8A709}">
  <sheetPr codeName="Sheet4"/>
  <dimension ref="F7:N13"/>
  <sheetViews>
    <sheetView workbookViewId="0">
      <selection activeCell="N20" sqref="N20"/>
    </sheetView>
  </sheetViews>
  <sheetFormatPr defaultRowHeight="15"/>
  <cols>
    <col min="11" max="11" width="11.28515625" customWidth="1"/>
  </cols>
  <sheetData>
    <row r="7" spans="6:14">
      <c r="F7" t="s">
        <v>60</v>
      </c>
    </row>
    <row r="8" spans="6:14">
      <c r="F8" t="s">
        <v>61</v>
      </c>
      <c r="J8" s="9" t="s">
        <v>62</v>
      </c>
    </row>
    <row r="9" spans="6:14">
      <c r="F9" t="s">
        <v>62</v>
      </c>
    </row>
    <row r="10" spans="6:14">
      <c r="F10" t="s">
        <v>63</v>
      </c>
    </row>
    <row r="11" spans="6:14">
      <c r="F11" t="s">
        <v>64</v>
      </c>
    </row>
    <row r="13" spans="6:14">
      <c r="K13" t="s">
        <v>65</v>
      </c>
      <c r="L13" s="9" t="s">
        <v>60</v>
      </c>
      <c r="N13" s="9" t="s">
        <v>61</v>
      </c>
    </row>
  </sheetData>
  <dataValidations count="1">
    <dataValidation type="list" allowBlank="1" showInputMessage="1" showErrorMessage="1" sqref="J8 L13" xr:uid="{ABC7B792-C14B-453E-B850-F65FA5D17E00}">
      <formula1>$F$7:$F$11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4C593BF-2690-4ADB-A037-211DA6520868}">
          <x14:formula1>
            <xm:f>'Danh Muc '!$A$1:$A$5</xm:f>
          </x14:formula1>
          <xm:sqref>N13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C68B0-7A5C-4FFF-811E-A50E36B03D18}">
  <sheetPr codeName="Sheet5"/>
  <dimension ref="A1:A5"/>
  <sheetViews>
    <sheetView workbookViewId="0">
      <selection activeCell="B8" sqref="B8"/>
    </sheetView>
  </sheetViews>
  <sheetFormatPr defaultRowHeight="15"/>
  <sheetData>
    <row r="1" spans="1:1">
      <c r="A1" t="s">
        <v>60</v>
      </c>
    </row>
    <row r="2" spans="1:1">
      <c r="A2" t="s">
        <v>61</v>
      </c>
    </row>
    <row r="3" spans="1:1">
      <c r="A3" t="s">
        <v>66</v>
      </c>
    </row>
    <row r="4" spans="1:1">
      <c r="A4" t="s">
        <v>67</v>
      </c>
    </row>
    <row r="5" spans="1:1">
      <c r="A5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91C77-F8F0-495F-BFCD-1D97873ACE2B}">
  <dimension ref="A1"/>
  <sheetViews>
    <sheetView workbookViewId="0">
      <selection activeCell="I32" sqref="I32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29A48-5656-4C6A-B8AD-17478D6C73E1}">
  <dimension ref="A1"/>
  <sheetViews>
    <sheetView workbookViewId="0">
      <selection activeCell="I27" sqref="I27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F68CE-8868-4F2D-8B29-7E5F7A49CEB3}">
  <sheetPr codeName="Sheet7">
    <tabColor rgb="FFFFFF00"/>
  </sheetPr>
  <dimension ref="A1:AE59"/>
  <sheetViews>
    <sheetView showGridLines="0" tabSelected="1" zoomScale="85" zoomScaleNormal="85" workbookViewId="0">
      <pane ySplit="3" topLeftCell="A16" activePane="bottomLeft" state="frozen"/>
      <selection pane="bottomLeft" activeCell="N43" sqref="N43"/>
    </sheetView>
  </sheetViews>
  <sheetFormatPr defaultRowHeight="15"/>
  <cols>
    <col min="1" max="1" width="9.28515625" customWidth="1"/>
    <col min="2" max="2" width="20.85546875" customWidth="1"/>
    <col min="3" max="3" width="14.28515625" bestFit="1" customWidth="1"/>
    <col min="4" max="4" width="14.85546875" bestFit="1" customWidth="1"/>
    <col min="5" max="5" width="21" bestFit="1" customWidth="1"/>
    <col min="6" max="6" width="13.7109375" bestFit="1" customWidth="1"/>
    <col min="7" max="7" width="13.28515625" bestFit="1" customWidth="1"/>
    <col min="8" max="8" width="11.140625" bestFit="1" customWidth="1"/>
    <col min="9" max="9" width="11.140625" customWidth="1"/>
    <col min="10" max="10" width="8.85546875" customWidth="1"/>
    <col min="11" max="11" width="24.140625" customWidth="1"/>
    <col min="12" max="12" width="14.140625" bestFit="1" customWidth="1"/>
    <col min="13" max="13" width="20.140625" bestFit="1" customWidth="1"/>
    <col min="14" max="14" width="21" bestFit="1" customWidth="1"/>
    <col min="15" max="15" width="20.140625" bestFit="1" customWidth="1"/>
    <col min="16" max="31" width="10.42578125" bestFit="1" customWidth="1"/>
  </cols>
  <sheetData>
    <row r="1" spans="1:16" ht="28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42</v>
      </c>
      <c r="I1" s="1" t="s">
        <v>59</v>
      </c>
      <c r="J1">
        <v>1</v>
      </c>
      <c r="K1" t="s">
        <v>43</v>
      </c>
    </row>
    <row r="2" spans="1:16">
      <c r="A2" s="2">
        <v>1</v>
      </c>
      <c r="B2" s="2" t="s">
        <v>7</v>
      </c>
      <c r="C2" s="2" t="s">
        <v>8</v>
      </c>
      <c r="D2" s="2">
        <v>50</v>
      </c>
      <c r="E2" s="4" t="s">
        <v>12</v>
      </c>
      <c r="F2" s="3">
        <v>25000</v>
      </c>
      <c r="G2" s="17">
        <f t="shared" ref="G2:G24" si="0">+F2*D2</f>
        <v>1250000</v>
      </c>
      <c r="H2" s="16">
        <v>45901</v>
      </c>
      <c r="I2" s="10">
        <f>MONTH(H2)</f>
        <v>9</v>
      </c>
      <c r="J2">
        <v>2</v>
      </c>
      <c r="K2" t="s">
        <v>44</v>
      </c>
    </row>
    <row r="3" spans="1:16">
      <c r="A3" s="4">
        <v>2</v>
      </c>
      <c r="B3" s="4" t="s">
        <v>10</v>
      </c>
      <c r="C3" s="4" t="s">
        <v>11</v>
      </c>
      <c r="D3" s="4">
        <v>30</v>
      </c>
      <c r="E3" s="4" t="s">
        <v>12</v>
      </c>
      <c r="F3" s="5">
        <v>18000</v>
      </c>
      <c r="G3" s="17">
        <f t="shared" si="0"/>
        <v>540000</v>
      </c>
      <c r="H3" s="16">
        <v>45901</v>
      </c>
      <c r="I3" s="10">
        <f t="shared" ref="I3:I31" si="1">MONTH(H3)</f>
        <v>9</v>
      </c>
    </row>
    <row r="4" spans="1:16">
      <c r="A4" s="2">
        <v>3</v>
      </c>
      <c r="B4" s="2" t="s">
        <v>13</v>
      </c>
      <c r="C4" s="2" t="s">
        <v>11</v>
      </c>
      <c r="D4" s="2">
        <v>20</v>
      </c>
      <c r="E4" s="2" t="s">
        <v>14</v>
      </c>
      <c r="F4" s="3">
        <v>45000</v>
      </c>
      <c r="G4" s="17">
        <f t="shared" si="0"/>
        <v>900000</v>
      </c>
      <c r="H4" s="16">
        <v>45901</v>
      </c>
      <c r="I4" s="10">
        <f t="shared" si="1"/>
        <v>9</v>
      </c>
      <c r="J4">
        <v>3</v>
      </c>
      <c r="K4" t="s">
        <v>45</v>
      </c>
    </row>
    <row r="5" spans="1:16">
      <c r="A5" s="4">
        <v>4</v>
      </c>
      <c r="B5" s="4" t="s">
        <v>15</v>
      </c>
      <c r="C5" s="4" t="s">
        <v>16</v>
      </c>
      <c r="D5" s="4">
        <v>100</v>
      </c>
      <c r="E5" s="2" t="s">
        <v>14</v>
      </c>
      <c r="F5" s="5">
        <v>9000</v>
      </c>
      <c r="G5" s="3">
        <f t="shared" si="0"/>
        <v>900000</v>
      </c>
      <c r="H5" s="7">
        <v>45902</v>
      </c>
      <c r="I5" s="10">
        <f t="shared" si="1"/>
        <v>9</v>
      </c>
      <c r="J5">
        <v>4</v>
      </c>
      <c r="K5" t="s">
        <v>53</v>
      </c>
    </row>
    <row r="6" spans="1:16">
      <c r="A6" s="2">
        <v>5</v>
      </c>
      <c r="B6" s="2" t="s">
        <v>17</v>
      </c>
      <c r="C6" s="2" t="s">
        <v>18</v>
      </c>
      <c r="D6" s="2">
        <v>40</v>
      </c>
      <c r="E6" s="2" t="s">
        <v>19</v>
      </c>
      <c r="F6" s="3">
        <v>12000</v>
      </c>
      <c r="G6" s="3">
        <f t="shared" si="0"/>
        <v>480000</v>
      </c>
      <c r="H6" s="7">
        <v>45902</v>
      </c>
      <c r="I6" s="10">
        <f t="shared" si="1"/>
        <v>9</v>
      </c>
      <c r="J6">
        <v>5</v>
      </c>
      <c r="K6" t="s">
        <v>54</v>
      </c>
    </row>
    <row r="7" spans="1:16">
      <c r="A7" s="4">
        <v>6</v>
      </c>
      <c r="B7" s="4" t="s">
        <v>20</v>
      </c>
      <c r="C7" s="4" t="s">
        <v>21</v>
      </c>
      <c r="D7" s="4">
        <v>60</v>
      </c>
      <c r="E7" s="4" t="s">
        <v>22</v>
      </c>
      <c r="F7" s="5">
        <v>4000</v>
      </c>
      <c r="G7" s="3">
        <f t="shared" si="0"/>
        <v>240000</v>
      </c>
      <c r="H7" s="7">
        <v>45902</v>
      </c>
      <c r="I7" s="10">
        <f t="shared" si="1"/>
        <v>9</v>
      </c>
      <c r="J7">
        <v>6</v>
      </c>
      <c r="K7" t="s">
        <v>55</v>
      </c>
    </row>
    <row r="8" spans="1:16">
      <c r="A8" s="2">
        <v>7</v>
      </c>
      <c r="B8" s="2" t="s">
        <v>23</v>
      </c>
      <c r="C8" s="2" t="s">
        <v>11</v>
      </c>
      <c r="D8" s="2">
        <v>100</v>
      </c>
      <c r="E8" s="2" t="s">
        <v>14</v>
      </c>
      <c r="F8" s="3">
        <v>6000</v>
      </c>
      <c r="G8" s="3">
        <f t="shared" si="0"/>
        <v>600000</v>
      </c>
      <c r="H8" s="7">
        <v>45902</v>
      </c>
      <c r="I8" s="10">
        <f t="shared" si="1"/>
        <v>9</v>
      </c>
      <c r="J8">
        <v>7</v>
      </c>
      <c r="K8" t="s">
        <v>47</v>
      </c>
    </row>
    <row r="9" spans="1:16">
      <c r="A9" s="4">
        <v>8</v>
      </c>
      <c r="B9" s="4" t="s">
        <v>24</v>
      </c>
      <c r="C9" s="4" t="s">
        <v>25</v>
      </c>
      <c r="D9" s="4">
        <v>200</v>
      </c>
      <c r="E9" s="4" t="s">
        <v>26</v>
      </c>
      <c r="F9" s="5">
        <v>3500</v>
      </c>
      <c r="G9" s="3">
        <f t="shared" si="0"/>
        <v>700000</v>
      </c>
      <c r="H9" s="7">
        <v>45907</v>
      </c>
      <c r="I9" s="10">
        <f t="shared" si="1"/>
        <v>9</v>
      </c>
      <c r="J9">
        <v>8</v>
      </c>
      <c r="K9" t="s">
        <v>56</v>
      </c>
    </row>
    <row r="10" spans="1:16">
      <c r="A10" s="2">
        <v>9</v>
      </c>
      <c r="B10" s="2" t="s">
        <v>27</v>
      </c>
      <c r="C10" s="2" t="s">
        <v>28</v>
      </c>
      <c r="D10" s="2">
        <v>25</v>
      </c>
      <c r="E10" s="2" t="s">
        <v>29</v>
      </c>
      <c r="F10" s="3">
        <v>75000</v>
      </c>
      <c r="G10" s="3">
        <f t="shared" si="0"/>
        <v>1875000</v>
      </c>
      <c r="H10" s="7">
        <v>45907</v>
      </c>
      <c r="I10" s="10">
        <f t="shared" si="1"/>
        <v>9</v>
      </c>
      <c r="J10">
        <v>9</v>
      </c>
      <c r="K10" t="s">
        <v>46</v>
      </c>
    </row>
    <row r="11" spans="1:16">
      <c r="A11" s="4">
        <v>10</v>
      </c>
      <c r="B11" s="4" t="s">
        <v>30</v>
      </c>
      <c r="C11" s="4" t="s">
        <v>31</v>
      </c>
      <c r="D11" s="4">
        <v>35</v>
      </c>
      <c r="E11" s="4" t="s">
        <v>12</v>
      </c>
      <c r="F11" s="5">
        <v>22000</v>
      </c>
      <c r="G11" s="3">
        <f t="shared" si="0"/>
        <v>770000</v>
      </c>
      <c r="H11" s="7">
        <v>45907</v>
      </c>
      <c r="I11" s="10">
        <f t="shared" si="1"/>
        <v>9</v>
      </c>
      <c r="J11">
        <v>10</v>
      </c>
      <c r="K11" t="s">
        <v>48</v>
      </c>
    </row>
    <row r="12" spans="1:16">
      <c r="A12" s="2">
        <v>11</v>
      </c>
      <c r="B12" s="2" t="s">
        <v>33</v>
      </c>
      <c r="C12" s="2" t="s">
        <v>11</v>
      </c>
      <c r="D12" s="2">
        <v>40</v>
      </c>
      <c r="E12" s="2" t="s">
        <v>19</v>
      </c>
      <c r="F12" s="3">
        <v>28000</v>
      </c>
      <c r="G12" s="3">
        <f t="shared" si="0"/>
        <v>1120000</v>
      </c>
      <c r="H12" s="7">
        <v>45907</v>
      </c>
      <c r="I12" s="10">
        <f t="shared" si="1"/>
        <v>9</v>
      </c>
      <c r="J12" s="9">
        <v>11</v>
      </c>
      <c r="K12" s="9" t="s">
        <v>49</v>
      </c>
      <c r="L12" s="9"/>
      <c r="M12" s="9"/>
      <c r="N12" s="9"/>
      <c r="O12" s="9"/>
      <c r="P12" s="9"/>
    </row>
    <row r="13" spans="1:16">
      <c r="A13" s="4">
        <v>12</v>
      </c>
      <c r="B13" s="4" t="s">
        <v>34</v>
      </c>
      <c r="C13" s="4" t="s">
        <v>35</v>
      </c>
      <c r="D13" s="4">
        <v>60</v>
      </c>
      <c r="E13" s="2" t="s">
        <v>14</v>
      </c>
      <c r="F13" s="5">
        <v>7000</v>
      </c>
      <c r="G13" s="3">
        <f t="shared" si="0"/>
        <v>420000</v>
      </c>
      <c r="H13" s="7">
        <v>45907</v>
      </c>
      <c r="I13" s="10">
        <f t="shared" si="1"/>
        <v>9</v>
      </c>
      <c r="J13">
        <v>12</v>
      </c>
      <c r="K13" t="s">
        <v>50</v>
      </c>
    </row>
    <row r="14" spans="1:16">
      <c r="A14" s="2">
        <v>13</v>
      </c>
      <c r="B14" s="2" t="s">
        <v>36</v>
      </c>
      <c r="C14" s="2" t="s">
        <v>16</v>
      </c>
      <c r="D14" s="2">
        <v>50</v>
      </c>
      <c r="E14" s="2" t="s">
        <v>37</v>
      </c>
      <c r="F14" s="3">
        <v>30000</v>
      </c>
      <c r="G14" s="3">
        <f t="shared" si="0"/>
        <v>1500000</v>
      </c>
      <c r="H14" s="7">
        <v>45907</v>
      </c>
      <c r="I14" s="10">
        <f t="shared" si="1"/>
        <v>9</v>
      </c>
      <c r="J14" s="9">
        <v>13</v>
      </c>
      <c r="K14" s="9" t="s">
        <v>51</v>
      </c>
      <c r="L14" s="9"/>
      <c r="M14" s="9"/>
      <c r="N14" s="9"/>
      <c r="O14" s="9"/>
      <c r="P14" s="9"/>
    </row>
    <row r="15" spans="1:16">
      <c r="A15" s="4">
        <v>14</v>
      </c>
      <c r="B15" s="4" t="s">
        <v>38</v>
      </c>
      <c r="C15" s="4" t="s">
        <v>28</v>
      </c>
      <c r="D15" s="4">
        <v>20</v>
      </c>
      <c r="E15" s="4" t="s">
        <v>12</v>
      </c>
      <c r="F15" s="5">
        <v>85000</v>
      </c>
      <c r="G15" s="3">
        <f t="shared" si="0"/>
        <v>1700000</v>
      </c>
      <c r="H15" s="7">
        <v>45912</v>
      </c>
      <c r="I15" s="10">
        <f t="shared" si="1"/>
        <v>9</v>
      </c>
      <c r="J15" s="15"/>
      <c r="K15" s="15"/>
    </row>
    <row r="16" spans="1:16">
      <c r="A16" s="2">
        <v>15</v>
      </c>
      <c r="B16" s="2" t="s">
        <v>40</v>
      </c>
      <c r="C16" s="2" t="s">
        <v>16</v>
      </c>
      <c r="D16" s="2">
        <v>80</v>
      </c>
      <c r="E16" s="2" t="s">
        <v>41</v>
      </c>
      <c r="F16" s="3">
        <v>6000</v>
      </c>
      <c r="G16" s="3">
        <f t="shared" si="0"/>
        <v>480000</v>
      </c>
      <c r="H16" s="7">
        <v>45912</v>
      </c>
      <c r="I16" s="10">
        <f t="shared" si="1"/>
        <v>9</v>
      </c>
      <c r="K16" s="28" t="s">
        <v>73</v>
      </c>
    </row>
    <row r="17" spans="1:17">
      <c r="A17" s="2">
        <v>1</v>
      </c>
      <c r="B17" s="2" t="s">
        <v>7</v>
      </c>
      <c r="C17" s="2" t="s">
        <v>8</v>
      </c>
      <c r="D17" s="2">
        <v>40</v>
      </c>
      <c r="E17" s="2" t="s">
        <v>9</v>
      </c>
      <c r="F17" s="3">
        <v>25000</v>
      </c>
      <c r="G17" s="3">
        <f t="shared" si="0"/>
        <v>1000000</v>
      </c>
      <c r="H17" s="7">
        <v>45912</v>
      </c>
      <c r="I17" s="10">
        <f t="shared" si="1"/>
        <v>9</v>
      </c>
      <c r="J17">
        <v>1</v>
      </c>
      <c r="K17" s="18">
        <f>SUMIFS(D2:D31,I2:I31,"9")</f>
        <v>2560</v>
      </c>
    </row>
    <row r="18" spans="1:17">
      <c r="A18" s="4">
        <v>2</v>
      </c>
      <c r="B18" s="4" t="s">
        <v>10</v>
      </c>
      <c r="C18" s="4" t="s">
        <v>11</v>
      </c>
      <c r="D18" s="2">
        <v>50</v>
      </c>
      <c r="E18" s="4" t="s">
        <v>12</v>
      </c>
      <c r="F18" s="5">
        <v>18000</v>
      </c>
      <c r="G18" s="3">
        <f t="shared" si="0"/>
        <v>900000</v>
      </c>
      <c r="H18" s="7">
        <v>45912</v>
      </c>
      <c r="I18" s="10">
        <f t="shared" si="1"/>
        <v>9</v>
      </c>
      <c r="J18">
        <v>2</v>
      </c>
      <c r="K18" s="18">
        <f>SUMIFS(G2:G31,I2:I31,"9")</f>
        <v>58170000</v>
      </c>
    </row>
    <row r="19" spans="1:17">
      <c r="A19" s="2">
        <v>3</v>
      </c>
      <c r="B19" s="2" t="s">
        <v>13</v>
      </c>
      <c r="C19" s="2" t="s">
        <v>11</v>
      </c>
      <c r="D19" s="2">
        <v>60</v>
      </c>
      <c r="E19" s="2" t="s">
        <v>14</v>
      </c>
      <c r="F19" s="3">
        <v>45000</v>
      </c>
      <c r="G19" s="3">
        <f t="shared" si="0"/>
        <v>2700000</v>
      </c>
      <c r="H19" s="7">
        <v>45914</v>
      </c>
      <c r="I19" s="10">
        <f t="shared" si="1"/>
        <v>9</v>
      </c>
      <c r="J19">
        <v>3</v>
      </c>
      <c r="K19" s="18">
        <f>SUMIFS(G2:G31,I2:I31,"9",E2:E31,"VinMart Quận 3")</f>
        <v>10590000</v>
      </c>
      <c r="M19" s="11"/>
      <c r="Q19" s="8"/>
    </row>
    <row r="20" spans="1:17">
      <c r="A20" s="4">
        <v>4</v>
      </c>
      <c r="B20" s="4" t="s">
        <v>15</v>
      </c>
      <c r="C20" s="4" t="s">
        <v>16</v>
      </c>
      <c r="D20" s="2">
        <v>70</v>
      </c>
      <c r="E20" s="4" t="s">
        <v>12</v>
      </c>
      <c r="F20" s="5">
        <v>9000</v>
      </c>
      <c r="G20" s="3">
        <f t="shared" si="0"/>
        <v>630000</v>
      </c>
      <c r="H20" s="7">
        <v>45914</v>
      </c>
      <c r="I20" s="10">
        <f t="shared" si="1"/>
        <v>9</v>
      </c>
      <c r="J20">
        <v>4</v>
      </c>
      <c r="K20" s="18">
        <f>SUMIFS(G2:G31,G2:G31,"&gt;1,000,000")</f>
        <v>47305000</v>
      </c>
    </row>
    <row r="21" spans="1:17">
      <c r="A21" s="2">
        <v>5</v>
      </c>
      <c r="B21" s="2" t="s">
        <v>17</v>
      </c>
      <c r="C21" s="2" t="s">
        <v>18</v>
      </c>
      <c r="D21" s="2">
        <v>80</v>
      </c>
      <c r="E21" s="2" t="s">
        <v>19</v>
      </c>
      <c r="F21" s="3">
        <v>12000</v>
      </c>
      <c r="G21" s="3">
        <f t="shared" si="0"/>
        <v>960000</v>
      </c>
      <c r="H21" s="7">
        <v>45914</v>
      </c>
      <c r="I21" s="10">
        <f t="shared" si="1"/>
        <v>9</v>
      </c>
      <c r="J21" s="23">
        <v>5</v>
      </c>
      <c r="K21" s="18">
        <f>SUMIFS(G2:G31,G2:G31,"&lt;=1,000,000")</f>
        <v>10865000</v>
      </c>
    </row>
    <row r="22" spans="1:17">
      <c r="A22" s="4">
        <v>6</v>
      </c>
      <c r="B22" s="4" t="s">
        <v>20</v>
      </c>
      <c r="C22" s="4" t="s">
        <v>21</v>
      </c>
      <c r="D22" s="2">
        <v>90</v>
      </c>
      <c r="E22" s="4" t="s">
        <v>22</v>
      </c>
      <c r="F22" s="5">
        <v>4000</v>
      </c>
      <c r="G22" s="3">
        <f t="shared" si="0"/>
        <v>360000</v>
      </c>
      <c r="H22" s="7">
        <v>45914</v>
      </c>
      <c r="I22" s="10">
        <f t="shared" si="1"/>
        <v>9</v>
      </c>
      <c r="J22">
        <v>6</v>
      </c>
      <c r="K22" s="18">
        <f>SUMIFS(G2:G31,I2:I31,"9",C2:C31,"&lt;&gt;chai")</f>
        <v>46890000</v>
      </c>
    </row>
    <row r="23" spans="1:17">
      <c r="A23" s="2">
        <v>7</v>
      </c>
      <c r="B23" s="2" t="s">
        <v>23</v>
      </c>
      <c r="C23" s="2" t="s">
        <v>11</v>
      </c>
      <c r="D23" s="2">
        <v>100</v>
      </c>
      <c r="E23" s="2" t="s">
        <v>14</v>
      </c>
      <c r="F23" s="3">
        <v>6000</v>
      </c>
      <c r="G23" s="3">
        <f t="shared" si="0"/>
        <v>600000</v>
      </c>
      <c r="H23" s="7">
        <v>45915</v>
      </c>
      <c r="I23" s="10">
        <f t="shared" si="1"/>
        <v>9</v>
      </c>
      <c r="J23">
        <v>7</v>
      </c>
      <c r="K23" s="18">
        <f>SUMIFS(G2:G31,E2:E31,"VinMart Quận 3",C2:C31,"hộp")</f>
        <v>5430000</v>
      </c>
    </row>
    <row r="24" spans="1:17">
      <c r="A24" s="4">
        <v>8</v>
      </c>
      <c r="B24" s="4" t="s">
        <v>24</v>
      </c>
      <c r="C24" s="4" t="s">
        <v>25</v>
      </c>
      <c r="D24" s="2">
        <v>110</v>
      </c>
      <c r="E24" s="4" t="s">
        <v>26</v>
      </c>
      <c r="F24" s="5">
        <v>3500</v>
      </c>
      <c r="G24" s="3">
        <f t="shared" si="0"/>
        <v>385000</v>
      </c>
      <c r="H24" s="7">
        <v>45915</v>
      </c>
      <c r="I24" s="10">
        <f t="shared" si="1"/>
        <v>9</v>
      </c>
      <c r="J24">
        <v>8</v>
      </c>
      <c r="K24" s="18">
        <f>SUMIFS(G2:G31,H2:H31,"&gt;=02/09/2025",H2:H31,"&lt;=15/09/2025")</f>
        <v>30180000</v>
      </c>
      <c r="M24" s="13"/>
      <c r="N24" s="13"/>
      <c r="O24" s="13"/>
    </row>
    <row r="25" spans="1:17">
      <c r="A25" s="2">
        <v>9</v>
      </c>
      <c r="B25" s="2" t="s">
        <v>27</v>
      </c>
      <c r="C25" s="2" t="s">
        <v>28</v>
      </c>
      <c r="D25" s="2">
        <v>120</v>
      </c>
      <c r="E25" s="2" t="s">
        <v>29</v>
      </c>
      <c r="F25" s="3">
        <v>75000</v>
      </c>
      <c r="G25" s="3">
        <f t="shared" ref="G25:G31" si="2">+F25*D25</f>
        <v>9000000</v>
      </c>
      <c r="H25" s="7">
        <v>45915</v>
      </c>
      <c r="I25" s="10">
        <f t="shared" si="1"/>
        <v>9</v>
      </c>
      <c r="J25">
        <v>9</v>
      </c>
      <c r="K25" s="24" t="s">
        <v>70</v>
      </c>
      <c r="L25" s="24" t="s">
        <v>71</v>
      </c>
      <c r="M25" s="13"/>
      <c r="N25" s="13"/>
      <c r="O25" s="13"/>
    </row>
    <row r="26" spans="1:17">
      <c r="A26" s="4">
        <v>10</v>
      </c>
      <c r="B26" s="4" t="s">
        <v>30</v>
      </c>
      <c r="C26" s="4" t="s">
        <v>31</v>
      </c>
      <c r="D26" s="2">
        <v>130</v>
      </c>
      <c r="E26" s="4" t="s">
        <v>32</v>
      </c>
      <c r="F26" s="5">
        <v>22000</v>
      </c>
      <c r="G26" s="3">
        <f t="shared" si="2"/>
        <v>2860000</v>
      </c>
      <c r="H26" s="7">
        <v>45915</v>
      </c>
      <c r="I26" s="10">
        <f t="shared" si="1"/>
        <v>9</v>
      </c>
      <c r="K26" s="27">
        <v>45902</v>
      </c>
      <c r="L26" s="26">
        <f>SUMIFS(G2:G31,H2:H31,K26)</f>
        <v>2220000</v>
      </c>
      <c r="M26" s="13"/>
      <c r="N26" s="13"/>
      <c r="O26" s="13"/>
    </row>
    <row r="27" spans="1:17">
      <c r="A27" s="2">
        <v>11</v>
      </c>
      <c r="B27" s="2" t="s">
        <v>33</v>
      </c>
      <c r="C27" s="2" t="s">
        <v>11</v>
      </c>
      <c r="D27" s="2">
        <v>140</v>
      </c>
      <c r="E27" s="2" t="s">
        <v>19</v>
      </c>
      <c r="F27" s="3">
        <v>28000</v>
      </c>
      <c r="G27" s="3">
        <f t="shared" si="2"/>
        <v>3920000</v>
      </c>
      <c r="H27" s="7">
        <v>45925</v>
      </c>
      <c r="I27" s="10">
        <f t="shared" si="1"/>
        <v>9</v>
      </c>
      <c r="K27" s="18"/>
      <c r="M27" s="21"/>
      <c r="N27" s="13"/>
      <c r="O27" s="13"/>
    </row>
    <row r="28" spans="1:17">
      <c r="A28" s="4">
        <v>12</v>
      </c>
      <c r="B28" s="4" t="s">
        <v>34</v>
      </c>
      <c r="C28" s="4" t="s">
        <v>35</v>
      </c>
      <c r="D28" s="2">
        <v>150</v>
      </c>
      <c r="E28" s="2" t="s">
        <v>14</v>
      </c>
      <c r="F28" s="5">
        <v>7000</v>
      </c>
      <c r="G28" s="3">
        <f t="shared" si="2"/>
        <v>1050000</v>
      </c>
      <c r="H28" s="7">
        <v>45927</v>
      </c>
      <c r="I28" s="10">
        <f t="shared" si="1"/>
        <v>9</v>
      </c>
      <c r="K28" s="11"/>
      <c r="M28" s="13"/>
      <c r="N28" s="13"/>
      <c r="O28" s="13"/>
    </row>
    <row r="29" spans="1:17">
      <c r="A29" s="2">
        <v>13</v>
      </c>
      <c r="B29" s="2" t="s">
        <v>36</v>
      </c>
      <c r="C29" s="2" t="s">
        <v>16</v>
      </c>
      <c r="D29" s="2">
        <v>160</v>
      </c>
      <c r="E29" s="4" t="s">
        <v>12</v>
      </c>
      <c r="F29" s="3">
        <v>30000</v>
      </c>
      <c r="G29" s="3">
        <f t="shared" si="2"/>
        <v>4800000</v>
      </c>
      <c r="H29" s="7">
        <v>45928</v>
      </c>
      <c r="I29" s="10">
        <f t="shared" si="1"/>
        <v>9</v>
      </c>
      <c r="J29" s="11"/>
      <c r="K29" s="11"/>
      <c r="M29" s="13"/>
      <c r="N29" s="13"/>
      <c r="O29" s="13"/>
    </row>
    <row r="30" spans="1:17">
      <c r="A30" s="4">
        <v>14</v>
      </c>
      <c r="B30" s="4" t="s">
        <v>38</v>
      </c>
      <c r="C30" s="4" t="s">
        <v>28</v>
      </c>
      <c r="D30" s="2">
        <v>170</v>
      </c>
      <c r="E30" s="4" t="s">
        <v>39</v>
      </c>
      <c r="F30" s="5">
        <v>85000</v>
      </c>
      <c r="G30" s="3">
        <f t="shared" si="2"/>
        <v>14450000</v>
      </c>
      <c r="H30" s="7">
        <v>45929</v>
      </c>
      <c r="I30" s="10">
        <f t="shared" si="1"/>
        <v>9</v>
      </c>
      <c r="J30" s="11"/>
      <c r="K30" s="11"/>
      <c r="M30" s="13"/>
      <c r="N30" s="13"/>
      <c r="O30" s="13"/>
    </row>
    <row r="31" spans="1:17">
      <c r="A31" s="2">
        <v>15</v>
      </c>
      <c r="B31" s="2" t="s">
        <v>40</v>
      </c>
      <c r="C31" s="2" t="s">
        <v>16</v>
      </c>
      <c r="D31" s="2">
        <v>180</v>
      </c>
      <c r="E31" s="2" t="s">
        <v>41</v>
      </c>
      <c r="F31" s="3">
        <v>6000</v>
      </c>
      <c r="G31" s="3">
        <f t="shared" si="2"/>
        <v>1080000</v>
      </c>
      <c r="H31" s="7">
        <v>45930</v>
      </c>
      <c r="I31" s="10">
        <f t="shared" si="1"/>
        <v>9</v>
      </c>
      <c r="J31" s="11"/>
      <c r="K31" s="11"/>
      <c r="M31" s="13"/>
      <c r="N31" s="13"/>
      <c r="O31" s="13"/>
    </row>
    <row r="32" spans="1:17">
      <c r="K32" s="11"/>
    </row>
    <row r="33" spans="1:31">
      <c r="K33" s="11"/>
    </row>
    <row r="34" spans="1:31">
      <c r="A34">
        <v>10</v>
      </c>
      <c r="B34" s="24" t="s">
        <v>57</v>
      </c>
      <c r="C34" s="25" t="s">
        <v>58</v>
      </c>
      <c r="D34" s="13"/>
      <c r="E34" s="13"/>
      <c r="F34" s="13"/>
      <c r="G34" s="13"/>
      <c r="H34" s="13"/>
      <c r="I34" s="13"/>
      <c r="K34" s="11"/>
    </row>
    <row r="35" spans="1:31">
      <c r="B35" s="16">
        <v>45901</v>
      </c>
      <c r="C35" s="19">
        <f>SUMIFS($G$2:$G$31,$H$2:$H$31,B35)</f>
        <v>2690000</v>
      </c>
      <c r="D35" s="13"/>
      <c r="E35" s="21"/>
      <c r="F35" s="13"/>
      <c r="G35" s="13"/>
      <c r="H35" s="13"/>
      <c r="I35" s="13"/>
      <c r="K35" s="11"/>
    </row>
    <row r="36" spans="1:31">
      <c r="B36" s="7">
        <v>45902</v>
      </c>
      <c r="C36" s="19">
        <f t="shared" ref="C36:C45" si="3">SUMIFS($G$2:$G$31,$H$2:$H$31,B36)</f>
        <v>2220000</v>
      </c>
      <c r="D36" s="20"/>
      <c r="E36" s="21"/>
      <c r="F36" s="13"/>
      <c r="G36" s="21"/>
      <c r="H36" s="21"/>
      <c r="I36" s="21"/>
      <c r="J36" s="11"/>
      <c r="K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B37" s="7">
        <v>45907</v>
      </c>
      <c r="C37" s="19">
        <f t="shared" si="3"/>
        <v>6385000</v>
      </c>
      <c r="D37" s="13"/>
      <c r="E37" s="21"/>
      <c r="F37" s="13"/>
      <c r="G37" s="13"/>
      <c r="H37" s="13"/>
      <c r="I37" s="13"/>
      <c r="K37" s="11"/>
    </row>
    <row r="38" spans="1:31">
      <c r="B38" s="7">
        <v>45912</v>
      </c>
      <c r="C38" s="19">
        <f t="shared" si="3"/>
        <v>4080000</v>
      </c>
      <c r="D38" s="13"/>
      <c r="E38" s="21"/>
      <c r="F38" s="13"/>
      <c r="G38" s="13"/>
      <c r="H38" s="13"/>
      <c r="I38" s="13"/>
      <c r="K38" s="11"/>
    </row>
    <row r="39" spans="1:31">
      <c r="B39" s="7">
        <v>45914</v>
      </c>
      <c r="C39" s="19">
        <f t="shared" si="3"/>
        <v>4650000</v>
      </c>
      <c r="D39" s="13"/>
      <c r="E39" s="21"/>
      <c r="F39" s="13"/>
      <c r="G39" s="13"/>
      <c r="H39" s="13"/>
      <c r="I39" s="13"/>
    </row>
    <row r="40" spans="1:31">
      <c r="B40" s="7">
        <v>45915</v>
      </c>
      <c r="C40" s="19">
        <f t="shared" si="3"/>
        <v>12845000</v>
      </c>
      <c r="D40" s="13"/>
      <c r="E40" s="21"/>
      <c r="F40" s="13"/>
      <c r="G40" s="13"/>
      <c r="H40" s="13"/>
      <c r="I40" s="13"/>
    </row>
    <row r="41" spans="1:31">
      <c r="B41" s="7">
        <v>45925</v>
      </c>
      <c r="C41" s="19">
        <f t="shared" si="3"/>
        <v>3920000</v>
      </c>
      <c r="D41" s="13"/>
      <c r="E41" s="21"/>
      <c r="F41" s="13"/>
      <c r="G41" s="21"/>
      <c r="H41" s="21"/>
      <c r="I41" s="21"/>
      <c r="J41" s="11"/>
      <c r="K41" s="11"/>
      <c r="L41" s="11"/>
      <c r="M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B42" s="7">
        <v>45927</v>
      </c>
      <c r="C42" s="19">
        <f t="shared" si="3"/>
        <v>1050000</v>
      </c>
      <c r="D42" s="13"/>
      <c r="E42" s="21"/>
      <c r="F42" s="13"/>
      <c r="G42" s="21"/>
      <c r="H42" s="13"/>
      <c r="I42" s="13"/>
    </row>
    <row r="43" spans="1:31">
      <c r="B43" s="7">
        <v>45928</v>
      </c>
      <c r="C43" s="19">
        <f t="shared" si="3"/>
        <v>4800000</v>
      </c>
      <c r="D43" s="13"/>
      <c r="E43" s="21"/>
      <c r="F43" s="13"/>
      <c r="G43" s="21"/>
      <c r="H43" s="13"/>
      <c r="I43" s="13"/>
    </row>
    <row r="44" spans="1:31">
      <c r="B44" s="7">
        <v>45929</v>
      </c>
      <c r="C44" s="19">
        <f t="shared" si="3"/>
        <v>14450000</v>
      </c>
      <c r="D44" s="13"/>
      <c r="E44" s="21"/>
      <c r="F44" s="13"/>
      <c r="G44" s="21"/>
      <c r="H44" s="13"/>
      <c r="I44" s="13"/>
    </row>
    <row r="45" spans="1:31">
      <c r="B45" s="7">
        <v>45930</v>
      </c>
      <c r="C45" s="19">
        <f t="shared" si="3"/>
        <v>1080000</v>
      </c>
      <c r="D45" s="13"/>
      <c r="E45" s="21"/>
      <c r="F45" s="13"/>
      <c r="G45" s="21"/>
      <c r="H45" s="13"/>
      <c r="I45" s="13"/>
    </row>
    <row r="46" spans="1:31">
      <c r="D46" s="13"/>
      <c r="E46" s="13"/>
      <c r="F46" s="13"/>
      <c r="G46" s="21"/>
      <c r="H46" s="13"/>
      <c r="I46" s="13"/>
    </row>
    <row r="47" spans="1:31">
      <c r="G47" s="11"/>
    </row>
    <row r="48" spans="1:31">
      <c r="A48">
        <v>12</v>
      </c>
      <c r="B48" s="24" t="s">
        <v>4</v>
      </c>
      <c r="C48" s="25" t="s">
        <v>72</v>
      </c>
      <c r="G48" s="11"/>
    </row>
    <row r="49" spans="2:7">
      <c r="B49" s="10" t="s">
        <v>12</v>
      </c>
      <c r="C49" s="19">
        <f>SUMIFS(G2:G31,E2:E31,B49,I2:I31,"9")</f>
        <v>10590000</v>
      </c>
      <c r="G49" s="11"/>
    </row>
    <row r="50" spans="2:7">
      <c r="B50" s="10" t="s">
        <v>14</v>
      </c>
      <c r="C50" s="19">
        <f t="shared" ref="C50:C58" si="4">SUMIFS(G3:G32,E3:E32,B50,I3:I32,"9")</f>
        <v>7170000</v>
      </c>
      <c r="G50" s="11"/>
    </row>
    <row r="51" spans="2:7">
      <c r="B51" s="10" t="s">
        <v>19</v>
      </c>
      <c r="C51" s="19">
        <f t="shared" si="4"/>
        <v>6480000</v>
      </c>
      <c r="G51" s="11"/>
    </row>
    <row r="52" spans="2:7">
      <c r="B52" s="10" t="s">
        <v>22</v>
      </c>
      <c r="C52" s="19">
        <f t="shared" si="4"/>
        <v>600000</v>
      </c>
    </row>
    <row r="53" spans="2:7">
      <c r="B53" s="10" t="s">
        <v>26</v>
      </c>
      <c r="C53" s="19">
        <f t="shared" si="4"/>
        <v>1085000</v>
      </c>
    </row>
    <row r="54" spans="2:7">
      <c r="B54" s="10" t="s">
        <v>29</v>
      </c>
      <c r="C54" s="19">
        <f t="shared" si="4"/>
        <v>10875000</v>
      </c>
    </row>
    <row r="55" spans="2:7">
      <c r="B55" s="10" t="s">
        <v>37</v>
      </c>
      <c r="C55" s="19">
        <f t="shared" si="4"/>
        <v>1500000</v>
      </c>
    </row>
    <row r="56" spans="2:7">
      <c r="B56" s="10" t="s">
        <v>41</v>
      </c>
      <c r="C56" s="19">
        <f t="shared" si="4"/>
        <v>1560000</v>
      </c>
    </row>
    <row r="57" spans="2:7">
      <c r="B57" s="10" t="s">
        <v>9</v>
      </c>
      <c r="C57" s="19">
        <f t="shared" si="4"/>
        <v>1000000</v>
      </c>
    </row>
    <row r="58" spans="2:7">
      <c r="B58" s="10" t="s">
        <v>32</v>
      </c>
      <c r="C58" s="19">
        <f t="shared" si="4"/>
        <v>2860000</v>
      </c>
    </row>
    <row r="59" spans="2:7">
      <c r="B59" s="10" t="s">
        <v>39</v>
      </c>
      <c r="C59" s="19">
        <f>SUMIFS(G12:G41,E12:E41,B59,I12:I41,"9")</f>
        <v>14450000</v>
      </c>
    </row>
  </sheetData>
  <dataValidations count="3">
    <dataValidation type="list" allowBlank="1" showInputMessage="1" showErrorMessage="1" sqref="M27" xr:uid="{9B38D574-2A7A-4DBE-A532-F3F76D254C5C}">
      <formula1>$K$27:$K$37</formula1>
    </dataValidation>
    <dataValidation type="list" allowBlank="1" showInputMessage="1" showErrorMessage="1" sqref="M28 M19" xr:uid="{721D7486-A096-44E7-ACDA-91638CC15FF8}">
      <formula1>$K$28:$K$38</formula1>
    </dataValidation>
    <dataValidation type="list" allowBlank="1" showInputMessage="1" showErrorMessage="1" sqref="K26" xr:uid="{8A804EE4-C233-41CC-AF52-A1E8A0BB729A}">
      <formula1>$H$2:$H$31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8036A-4CB8-450F-A495-B70195A116BD}">
  <sheetPr codeName="Sheet8"/>
  <dimension ref="A1:X91"/>
  <sheetViews>
    <sheetView showGridLines="0" zoomScale="70" zoomScaleNormal="70" workbookViewId="0">
      <selection activeCell="R28" sqref="R28"/>
    </sheetView>
  </sheetViews>
  <sheetFormatPr defaultRowHeight="15"/>
  <cols>
    <col min="2" max="2" width="22.42578125" customWidth="1"/>
    <col min="3" max="3" width="11" customWidth="1"/>
    <col min="5" max="5" width="21" customWidth="1"/>
    <col min="7" max="7" width="11.28515625" customWidth="1"/>
    <col min="8" max="8" width="13.85546875" customWidth="1"/>
    <col min="11" max="11" width="6.7109375" customWidth="1"/>
    <col min="12" max="12" width="14.7109375" customWidth="1"/>
    <col min="13" max="13" width="16.85546875" bestFit="1" customWidth="1"/>
    <col min="14" max="14" width="14.28515625" bestFit="1" customWidth="1"/>
    <col min="15" max="15" width="13.42578125" bestFit="1" customWidth="1"/>
    <col min="16" max="16" width="16" bestFit="1" customWidth="1"/>
    <col min="17" max="17" width="18.7109375" bestFit="1" customWidth="1"/>
    <col min="18" max="18" width="18.28515625" bestFit="1" customWidth="1"/>
    <col min="19" max="19" width="21" bestFit="1" customWidth="1"/>
    <col min="20" max="21" width="17.28515625" bestFit="1" customWidth="1"/>
    <col min="22" max="22" width="14.5703125" bestFit="1" customWidth="1"/>
    <col min="23" max="23" width="15" bestFit="1" customWidth="1"/>
    <col min="24" max="24" width="12" bestFit="1" customWidth="1"/>
  </cols>
  <sheetData>
    <row r="1" spans="1:24" ht="3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6" t="s">
        <v>42</v>
      </c>
      <c r="I1" s="6" t="s">
        <v>59</v>
      </c>
    </row>
    <row r="2" spans="1:24">
      <c r="A2" s="2">
        <v>1</v>
      </c>
      <c r="B2" s="2" t="s">
        <v>7</v>
      </c>
      <c r="C2" s="2" t="s">
        <v>8</v>
      </c>
      <c r="D2" s="2">
        <v>50</v>
      </c>
      <c r="E2" s="4" t="s">
        <v>12</v>
      </c>
      <c r="F2" s="3">
        <v>25000</v>
      </c>
      <c r="G2" s="3">
        <v>1250000</v>
      </c>
      <c r="H2" s="7">
        <v>45901</v>
      </c>
      <c r="I2">
        <f>+MONTH(H2)</f>
        <v>9</v>
      </c>
      <c r="K2">
        <v>1</v>
      </c>
      <c r="L2" t="s">
        <v>52</v>
      </c>
    </row>
    <row r="3" spans="1:24">
      <c r="A3" s="4">
        <v>2</v>
      </c>
      <c r="B3" s="4" t="s">
        <v>10</v>
      </c>
      <c r="C3" s="4" t="s">
        <v>11</v>
      </c>
      <c r="D3" s="4">
        <v>30</v>
      </c>
      <c r="E3" s="4" t="s">
        <v>12</v>
      </c>
      <c r="F3" s="5">
        <v>18000</v>
      </c>
      <c r="G3" s="3">
        <v>540000</v>
      </c>
      <c r="H3" s="7">
        <v>45901</v>
      </c>
      <c r="I3">
        <f t="shared" ref="I3:I66" si="0">+MONTH(H3)</f>
        <v>9</v>
      </c>
      <c r="K3" s="13"/>
      <c r="L3" s="13"/>
    </row>
    <row r="4" spans="1:24">
      <c r="A4" s="2">
        <v>3</v>
      </c>
      <c r="B4" s="2" t="s">
        <v>13</v>
      </c>
      <c r="C4" s="2" t="s">
        <v>11</v>
      </c>
      <c r="D4" s="2">
        <v>20</v>
      </c>
      <c r="E4" s="2" t="s">
        <v>14</v>
      </c>
      <c r="F4" s="3">
        <v>45000</v>
      </c>
      <c r="G4" s="3">
        <v>900000</v>
      </c>
      <c r="H4" s="7">
        <v>45901</v>
      </c>
      <c r="I4">
        <f t="shared" si="0"/>
        <v>9</v>
      </c>
    </row>
    <row r="5" spans="1:24">
      <c r="A5" s="4">
        <v>4</v>
      </c>
      <c r="B5" s="4" t="s">
        <v>15</v>
      </c>
      <c r="C5" s="4" t="s">
        <v>16</v>
      </c>
      <c r="D5" s="4">
        <v>100</v>
      </c>
      <c r="E5" s="2" t="s">
        <v>14</v>
      </c>
      <c r="F5" s="5">
        <v>9000</v>
      </c>
      <c r="G5" s="3">
        <v>900000</v>
      </c>
      <c r="H5" s="7">
        <v>45902</v>
      </c>
      <c r="I5">
        <f t="shared" si="0"/>
        <v>9</v>
      </c>
      <c r="L5" s="35" t="s">
        <v>74</v>
      </c>
    </row>
    <row r="6" spans="1:24">
      <c r="A6" s="2">
        <v>5</v>
      </c>
      <c r="B6" s="2" t="s">
        <v>17</v>
      </c>
      <c r="C6" s="2" t="s">
        <v>18</v>
      </c>
      <c r="D6" s="2">
        <v>40</v>
      </c>
      <c r="E6" s="2" t="s">
        <v>19</v>
      </c>
      <c r="F6" s="3">
        <v>12000</v>
      </c>
      <c r="G6" s="3">
        <v>480000</v>
      </c>
      <c r="H6" s="7">
        <v>45902</v>
      </c>
      <c r="I6">
        <f t="shared" si="0"/>
        <v>9</v>
      </c>
      <c r="L6" s="33" t="s">
        <v>68</v>
      </c>
      <c r="M6" s="34" t="s">
        <v>12</v>
      </c>
      <c r="N6" s="34" t="s">
        <v>14</v>
      </c>
      <c r="O6" s="34" t="s">
        <v>19</v>
      </c>
      <c r="P6" s="34" t="s">
        <v>22</v>
      </c>
      <c r="Q6" s="34" t="s">
        <v>26</v>
      </c>
      <c r="R6" s="34" t="s">
        <v>29</v>
      </c>
      <c r="S6" s="34" t="s">
        <v>37</v>
      </c>
      <c r="T6" s="34" t="s">
        <v>41</v>
      </c>
      <c r="U6" s="34" t="s">
        <v>9</v>
      </c>
      <c r="V6" s="34" t="s">
        <v>32</v>
      </c>
      <c r="W6" s="34" t="s">
        <v>39</v>
      </c>
      <c r="X6" s="34" t="s">
        <v>69</v>
      </c>
    </row>
    <row r="7" spans="1:24">
      <c r="A7" s="4">
        <v>6</v>
      </c>
      <c r="B7" s="4" t="s">
        <v>20</v>
      </c>
      <c r="C7" s="4" t="s">
        <v>21</v>
      </c>
      <c r="D7" s="4">
        <v>60</v>
      </c>
      <c r="E7" s="4" t="s">
        <v>22</v>
      </c>
      <c r="F7" s="5">
        <v>4000</v>
      </c>
      <c r="G7" s="3">
        <v>240000</v>
      </c>
      <c r="H7" s="7">
        <v>45902</v>
      </c>
      <c r="I7">
        <f t="shared" si="0"/>
        <v>9</v>
      </c>
      <c r="L7" s="30" cm="1">
        <f t="array" ref="L7:L9">_xlfn.UNIQUE(I2:I91)</f>
        <v>9</v>
      </c>
      <c r="M7" s="32">
        <f t="shared" ref="M7:X9" si="1">SUMIFS($G$2:$G$91,$I$2:$I$91,$L7,$E$2:$E$91,M$6)</f>
        <v>10590000</v>
      </c>
      <c r="N7" s="32">
        <f t="shared" si="1"/>
        <v>7170000</v>
      </c>
      <c r="O7" s="32">
        <f t="shared" si="1"/>
        <v>6480000</v>
      </c>
      <c r="P7" s="32">
        <f t="shared" si="1"/>
        <v>600000</v>
      </c>
      <c r="Q7" s="32">
        <f t="shared" si="1"/>
        <v>1085000</v>
      </c>
      <c r="R7" s="32">
        <f t="shared" si="1"/>
        <v>10875000</v>
      </c>
      <c r="S7" s="32">
        <f t="shared" si="1"/>
        <v>1500000</v>
      </c>
      <c r="T7" s="32">
        <f t="shared" si="1"/>
        <v>1560000</v>
      </c>
      <c r="U7" s="32">
        <f t="shared" si="1"/>
        <v>1000000</v>
      </c>
      <c r="V7" s="32">
        <f t="shared" si="1"/>
        <v>2860000</v>
      </c>
      <c r="W7" s="32">
        <f t="shared" si="1"/>
        <v>14450000</v>
      </c>
      <c r="X7" s="32">
        <f t="shared" si="1"/>
        <v>0</v>
      </c>
    </row>
    <row r="8" spans="1:24">
      <c r="A8" s="2">
        <v>7</v>
      </c>
      <c r="B8" s="2" t="s">
        <v>23</v>
      </c>
      <c r="C8" s="2" t="s">
        <v>11</v>
      </c>
      <c r="D8" s="2">
        <v>100</v>
      </c>
      <c r="E8" s="2" t="s">
        <v>14</v>
      </c>
      <c r="F8" s="3">
        <v>6000</v>
      </c>
      <c r="G8" s="3">
        <v>600000</v>
      </c>
      <c r="H8" s="7">
        <v>45902</v>
      </c>
      <c r="I8">
        <f t="shared" si="0"/>
        <v>9</v>
      </c>
      <c r="L8" s="30">
        <v>10</v>
      </c>
      <c r="M8" s="32">
        <f t="shared" si="1"/>
        <v>10295800</v>
      </c>
      <c r="N8" s="32">
        <f t="shared" si="1"/>
        <v>5230950</v>
      </c>
      <c r="O8" s="32">
        <f t="shared" si="1"/>
        <v>3150600</v>
      </c>
      <c r="P8" s="32">
        <f t="shared" si="1"/>
        <v>1511250</v>
      </c>
      <c r="Q8" s="32">
        <f t="shared" si="1"/>
        <v>494850</v>
      </c>
      <c r="R8" s="32">
        <f t="shared" si="1"/>
        <v>1016800</v>
      </c>
      <c r="S8" s="32">
        <f t="shared" si="1"/>
        <v>960000</v>
      </c>
      <c r="T8" s="32">
        <f t="shared" si="1"/>
        <v>630600</v>
      </c>
      <c r="U8" s="32">
        <f t="shared" si="1"/>
        <v>385000</v>
      </c>
      <c r="V8" s="32">
        <f t="shared" si="1"/>
        <v>18850</v>
      </c>
      <c r="W8" s="32">
        <f t="shared" si="1"/>
        <v>28050</v>
      </c>
      <c r="X8" s="32">
        <f t="shared" si="1"/>
        <v>0</v>
      </c>
    </row>
    <row r="9" spans="1:24">
      <c r="A9" s="4">
        <v>8</v>
      </c>
      <c r="B9" s="4" t="s">
        <v>24</v>
      </c>
      <c r="C9" s="4" t="s">
        <v>25</v>
      </c>
      <c r="D9" s="4">
        <v>200</v>
      </c>
      <c r="E9" s="4" t="s">
        <v>26</v>
      </c>
      <c r="F9" s="5">
        <v>3500</v>
      </c>
      <c r="G9" s="3">
        <v>700000</v>
      </c>
      <c r="H9" s="7">
        <v>45907</v>
      </c>
      <c r="I9">
        <v>9</v>
      </c>
      <c r="K9" s="14"/>
      <c r="L9" s="30">
        <v>11</v>
      </c>
      <c r="M9" s="32">
        <f t="shared" si="1"/>
        <v>5170320</v>
      </c>
      <c r="N9" s="32">
        <f t="shared" si="1"/>
        <v>1643270</v>
      </c>
      <c r="O9" s="32">
        <f t="shared" si="1"/>
        <v>9500580</v>
      </c>
      <c r="P9" s="32">
        <f t="shared" si="1"/>
        <v>2863180</v>
      </c>
      <c r="Q9" s="32">
        <f t="shared" si="1"/>
        <v>433310</v>
      </c>
      <c r="R9" s="32">
        <f t="shared" si="1"/>
        <v>1515000</v>
      </c>
      <c r="S9" s="32">
        <f t="shared" si="1"/>
        <v>900000</v>
      </c>
      <c r="T9" s="32">
        <f t="shared" si="1"/>
        <v>630000</v>
      </c>
      <c r="U9" s="32">
        <f t="shared" si="1"/>
        <v>960000</v>
      </c>
      <c r="V9" s="32">
        <f t="shared" si="1"/>
        <v>16770</v>
      </c>
      <c r="W9" s="32">
        <f t="shared" si="1"/>
        <v>24650</v>
      </c>
      <c r="X9" s="32">
        <f t="shared" si="1"/>
        <v>26820</v>
      </c>
    </row>
    <row r="10" spans="1:24">
      <c r="A10" s="2">
        <v>9</v>
      </c>
      <c r="B10" s="2" t="s">
        <v>27</v>
      </c>
      <c r="C10" s="2" t="s">
        <v>28</v>
      </c>
      <c r="D10" s="2">
        <v>25</v>
      </c>
      <c r="E10" s="2" t="s">
        <v>29</v>
      </c>
      <c r="F10" s="3">
        <v>75000</v>
      </c>
      <c r="G10" s="3">
        <v>1875000</v>
      </c>
      <c r="H10" s="7">
        <v>45907</v>
      </c>
      <c r="I10">
        <f t="shared" si="0"/>
        <v>9</v>
      </c>
      <c r="K10" s="29"/>
    </row>
    <row r="11" spans="1:24">
      <c r="A11" s="4">
        <v>10</v>
      </c>
      <c r="B11" s="4" t="s">
        <v>30</v>
      </c>
      <c r="C11" s="4" t="s">
        <v>31</v>
      </c>
      <c r="D11" s="4">
        <v>35</v>
      </c>
      <c r="E11" s="4" t="s">
        <v>12</v>
      </c>
      <c r="F11" s="5">
        <v>22000</v>
      </c>
      <c r="G11" s="3">
        <v>770000</v>
      </c>
      <c r="H11" s="7">
        <v>45907</v>
      </c>
      <c r="I11">
        <f t="shared" si="0"/>
        <v>9</v>
      </c>
      <c r="K11" s="13"/>
    </row>
    <row r="12" spans="1:24">
      <c r="A12" s="2">
        <v>11</v>
      </c>
      <c r="B12" s="2" t="s">
        <v>33</v>
      </c>
      <c r="C12" s="2" t="s">
        <v>11</v>
      </c>
      <c r="D12" s="2">
        <v>40</v>
      </c>
      <c r="E12" s="2" t="s">
        <v>19</v>
      </c>
      <c r="F12" s="3">
        <v>28000</v>
      </c>
      <c r="G12" s="3">
        <v>1120000</v>
      </c>
      <c r="H12" s="7">
        <v>45907</v>
      </c>
      <c r="I12">
        <f t="shared" si="0"/>
        <v>9</v>
      </c>
      <c r="K12" s="13"/>
    </row>
    <row r="13" spans="1:24">
      <c r="A13" s="4">
        <v>12</v>
      </c>
      <c r="B13" s="4" t="s">
        <v>34</v>
      </c>
      <c r="C13" s="4" t="s">
        <v>35</v>
      </c>
      <c r="D13" s="4">
        <v>60</v>
      </c>
      <c r="E13" s="2" t="s">
        <v>14</v>
      </c>
      <c r="F13" s="5">
        <v>7000</v>
      </c>
      <c r="G13" s="3">
        <v>420000</v>
      </c>
      <c r="H13" s="7">
        <v>45907</v>
      </c>
      <c r="I13">
        <f t="shared" si="0"/>
        <v>9</v>
      </c>
      <c r="K13" s="13"/>
    </row>
    <row r="14" spans="1:24">
      <c r="A14" s="2">
        <v>13</v>
      </c>
      <c r="B14" s="2" t="s">
        <v>36</v>
      </c>
      <c r="C14" s="2" t="s">
        <v>16</v>
      </c>
      <c r="D14" s="2">
        <v>50</v>
      </c>
      <c r="E14" s="2" t="s">
        <v>37</v>
      </c>
      <c r="F14" s="3">
        <v>30000</v>
      </c>
      <c r="G14" s="3">
        <v>1500000</v>
      </c>
      <c r="H14" s="7">
        <v>45907</v>
      </c>
      <c r="I14">
        <f t="shared" si="0"/>
        <v>9</v>
      </c>
      <c r="K14" s="13"/>
      <c r="L14" s="31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4">
      <c r="A15" s="4">
        <v>14</v>
      </c>
      <c r="B15" s="4" t="s">
        <v>38</v>
      </c>
      <c r="C15" s="4" t="s">
        <v>28</v>
      </c>
      <c r="D15" s="4">
        <v>20</v>
      </c>
      <c r="E15" s="4" t="s">
        <v>12</v>
      </c>
      <c r="F15" s="5">
        <v>85000</v>
      </c>
      <c r="G15" s="3">
        <v>1700000</v>
      </c>
      <c r="H15" s="7">
        <v>45912</v>
      </c>
      <c r="I15">
        <f t="shared" si="0"/>
        <v>9</v>
      </c>
      <c r="K15" s="13"/>
      <c r="L15" s="31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4">
      <c r="A16" s="2">
        <v>15</v>
      </c>
      <c r="B16" s="2" t="s">
        <v>40</v>
      </c>
      <c r="C16" s="2" t="s">
        <v>16</v>
      </c>
      <c r="D16" s="2">
        <v>80</v>
      </c>
      <c r="E16" s="2" t="s">
        <v>41</v>
      </c>
      <c r="F16" s="3">
        <v>6000</v>
      </c>
      <c r="G16" s="3">
        <v>480000</v>
      </c>
      <c r="H16" s="7">
        <v>45912</v>
      </c>
      <c r="I16">
        <f t="shared" si="0"/>
        <v>9</v>
      </c>
      <c r="K16" s="13"/>
      <c r="L16" s="31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3">
      <c r="A17" s="2">
        <v>1</v>
      </c>
      <c r="B17" s="2" t="s">
        <v>7</v>
      </c>
      <c r="C17" s="2" t="s">
        <v>8</v>
      </c>
      <c r="D17" s="2">
        <v>40</v>
      </c>
      <c r="E17" s="2" t="s">
        <v>9</v>
      </c>
      <c r="F17" s="3">
        <v>25000</v>
      </c>
      <c r="G17" s="3">
        <v>1000000</v>
      </c>
      <c r="H17" s="7">
        <v>45912</v>
      </c>
      <c r="I17">
        <f t="shared" si="0"/>
        <v>9</v>
      </c>
      <c r="L17" s="2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>
      <c r="A18" s="4">
        <v>2</v>
      </c>
      <c r="B18" s="4" t="s">
        <v>10</v>
      </c>
      <c r="C18" s="4" t="s">
        <v>11</v>
      </c>
      <c r="D18" s="2">
        <v>50</v>
      </c>
      <c r="E18" s="4" t="s">
        <v>12</v>
      </c>
      <c r="F18" s="5">
        <v>18000</v>
      </c>
      <c r="G18" s="3">
        <v>900000</v>
      </c>
      <c r="H18" s="7">
        <v>45912</v>
      </c>
      <c r="I18">
        <f t="shared" si="0"/>
        <v>9</v>
      </c>
      <c r="L18" s="2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>
      <c r="A19" s="2">
        <v>3</v>
      </c>
      <c r="B19" s="2" t="s">
        <v>13</v>
      </c>
      <c r="C19" s="2" t="s">
        <v>11</v>
      </c>
      <c r="D19" s="2">
        <v>60</v>
      </c>
      <c r="E19" s="2" t="s">
        <v>14</v>
      </c>
      <c r="F19" s="3">
        <v>45000</v>
      </c>
      <c r="G19" s="3">
        <v>2700000</v>
      </c>
      <c r="H19" s="7">
        <v>45914</v>
      </c>
      <c r="I19">
        <f t="shared" si="0"/>
        <v>9</v>
      </c>
      <c r="L19" s="2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>
      <c r="A20" s="4">
        <v>4</v>
      </c>
      <c r="B20" s="4" t="s">
        <v>15</v>
      </c>
      <c r="C20" s="4" t="s">
        <v>16</v>
      </c>
      <c r="D20" s="2">
        <v>70</v>
      </c>
      <c r="E20" s="4" t="s">
        <v>12</v>
      </c>
      <c r="F20" s="5">
        <v>9000</v>
      </c>
      <c r="G20" s="3">
        <v>630000</v>
      </c>
      <c r="H20" s="7">
        <v>45914</v>
      </c>
      <c r="I20">
        <f t="shared" si="0"/>
        <v>9</v>
      </c>
      <c r="L20" s="2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>
      <c r="A21" s="2">
        <v>5</v>
      </c>
      <c r="B21" s="2" t="s">
        <v>17</v>
      </c>
      <c r="C21" s="2" t="s">
        <v>18</v>
      </c>
      <c r="D21" s="2">
        <v>80</v>
      </c>
      <c r="E21" s="2" t="s">
        <v>19</v>
      </c>
      <c r="F21" s="3">
        <v>12000</v>
      </c>
      <c r="G21" s="3">
        <v>960000</v>
      </c>
      <c r="H21" s="7">
        <v>45914</v>
      </c>
      <c r="I21">
        <f t="shared" si="0"/>
        <v>9</v>
      </c>
    </row>
    <row r="22" spans="1:23">
      <c r="A22" s="4">
        <v>6</v>
      </c>
      <c r="B22" s="4" t="s">
        <v>20</v>
      </c>
      <c r="C22" s="4" t="s">
        <v>21</v>
      </c>
      <c r="D22" s="2">
        <v>90</v>
      </c>
      <c r="E22" s="4" t="s">
        <v>22</v>
      </c>
      <c r="F22" s="5">
        <v>4000</v>
      </c>
      <c r="G22" s="3">
        <v>360000</v>
      </c>
      <c r="H22" s="7">
        <v>45914</v>
      </c>
      <c r="I22">
        <f t="shared" si="0"/>
        <v>9</v>
      </c>
    </row>
    <row r="23" spans="1:23">
      <c r="A23" s="2">
        <v>7</v>
      </c>
      <c r="B23" s="2" t="s">
        <v>23</v>
      </c>
      <c r="C23" s="2" t="s">
        <v>11</v>
      </c>
      <c r="D23" s="2">
        <v>100</v>
      </c>
      <c r="E23" s="2" t="s">
        <v>14</v>
      </c>
      <c r="F23" s="3">
        <v>6000</v>
      </c>
      <c r="G23" s="3">
        <v>600000</v>
      </c>
      <c r="H23" s="7">
        <v>45915</v>
      </c>
      <c r="I23">
        <f t="shared" si="0"/>
        <v>9</v>
      </c>
    </row>
    <row r="24" spans="1:23">
      <c r="A24" s="4">
        <v>8</v>
      </c>
      <c r="B24" s="4" t="s">
        <v>24</v>
      </c>
      <c r="C24" s="4" t="s">
        <v>25</v>
      </c>
      <c r="D24" s="2">
        <v>110</v>
      </c>
      <c r="E24" s="4" t="s">
        <v>26</v>
      </c>
      <c r="F24" s="5">
        <v>3500</v>
      </c>
      <c r="G24" s="3">
        <v>385000</v>
      </c>
      <c r="H24" s="7">
        <v>45915</v>
      </c>
      <c r="I24">
        <f t="shared" si="0"/>
        <v>9</v>
      </c>
    </row>
    <row r="25" spans="1:23">
      <c r="A25" s="2">
        <v>9</v>
      </c>
      <c r="B25" s="2" t="s">
        <v>27</v>
      </c>
      <c r="C25" s="2" t="s">
        <v>28</v>
      </c>
      <c r="D25" s="2">
        <v>120</v>
      </c>
      <c r="E25" s="2" t="s">
        <v>29</v>
      </c>
      <c r="F25" s="3">
        <v>75000</v>
      </c>
      <c r="G25" s="3">
        <v>9000000</v>
      </c>
      <c r="H25" s="7">
        <v>45915</v>
      </c>
      <c r="I25">
        <f t="shared" si="0"/>
        <v>9</v>
      </c>
    </row>
    <row r="26" spans="1:23">
      <c r="A26" s="4">
        <v>10</v>
      </c>
      <c r="B26" s="4" t="s">
        <v>30</v>
      </c>
      <c r="C26" s="4" t="s">
        <v>31</v>
      </c>
      <c r="D26" s="2">
        <v>130</v>
      </c>
      <c r="E26" s="4" t="s">
        <v>32</v>
      </c>
      <c r="F26" s="5">
        <v>22000</v>
      </c>
      <c r="G26" s="3">
        <v>2860000</v>
      </c>
      <c r="H26" s="7">
        <v>45915</v>
      </c>
      <c r="I26">
        <f t="shared" si="0"/>
        <v>9</v>
      </c>
    </row>
    <row r="27" spans="1:23">
      <c r="A27" s="2">
        <v>11</v>
      </c>
      <c r="B27" s="2" t="s">
        <v>33</v>
      </c>
      <c r="C27" s="2" t="s">
        <v>11</v>
      </c>
      <c r="D27" s="2">
        <v>140</v>
      </c>
      <c r="E27" s="2" t="s">
        <v>19</v>
      </c>
      <c r="F27" s="3">
        <v>28000</v>
      </c>
      <c r="G27" s="3">
        <v>3920000</v>
      </c>
      <c r="H27" s="7">
        <v>45925</v>
      </c>
      <c r="I27">
        <f t="shared" si="0"/>
        <v>9</v>
      </c>
    </row>
    <row r="28" spans="1:23">
      <c r="A28" s="4">
        <v>12</v>
      </c>
      <c r="B28" s="4" t="s">
        <v>34</v>
      </c>
      <c r="C28" s="4" t="s">
        <v>35</v>
      </c>
      <c r="D28" s="2">
        <v>150</v>
      </c>
      <c r="E28" s="2" t="s">
        <v>14</v>
      </c>
      <c r="F28" s="5">
        <v>7000</v>
      </c>
      <c r="G28" s="3">
        <v>1050000</v>
      </c>
      <c r="H28" s="7">
        <v>45927</v>
      </c>
      <c r="I28">
        <f t="shared" si="0"/>
        <v>9</v>
      </c>
    </row>
    <row r="29" spans="1:23">
      <c r="A29" s="2">
        <v>13</v>
      </c>
      <c r="B29" s="2" t="s">
        <v>36</v>
      </c>
      <c r="C29" s="2" t="s">
        <v>16</v>
      </c>
      <c r="D29" s="2">
        <v>160</v>
      </c>
      <c r="E29" s="4" t="s">
        <v>12</v>
      </c>
      <c r="F29" s="3">
        <v>30000</v>
      </c>
      <c r="G29" s="3">
        <v>4800000</v>
      </c>
      <c r="H29" s="7">
        <v>45928</v>
      </c>
      <c r="I29">
        <f t="shared" si="0"/>
        <v>9</v>
      </c>
    </row>
    <row r="30" spans="1:23">
      <c r="A30" s="4">
        <v>14</v>
      </c>
      <c r="B30" s="4" t="s">
        <v>38</v>
      </c>
      <c r="C30" s="4" t="s">
        <v>28</v>
      </c>
      <c r="D30" s="2">
        <v>170</v>
      </c>
      <c r="E30" s="4" t="s">
        <v>39</v>
      </c>
      <c r="F30" s="5">
        <v>85000</v>
      </c>
      <c r="G30" s="3">
        <v>14450000</v>
      </c>
      <c r="H30" s="7">
        <v>45929</v>
      </c>
      <c r="I30">
        <f t="shared" si="0"/>
        <v>9</v>
      </c>
    </row>
    <row r="31" spans="1:23">
      <c r="A31" s="2">
        <v>15</v>
      </c>
      <c r="B31" s="2" t="s">
        <v>40</v>
      </c>
      <c r="C31" s="2" t="s">
        <v>16</v>
      </c>
      <c r="D31" s="2">
        <v>180</v>
      </c>
      <c r="E31" s="2" t="s">
        <v>41</v>
      </c>
      <c r="F31" s="3">
        <v>6000</v>
      </c>
      <c r="G31" s="3">
        <v>1080000</v>
      </c>
      <c r="H31" s="7">
        <v>45930</v>
      </c>
      <c r="I31">
        <f t="shared" si="0"/>
        <v>9</v>
      </c>
    </row>
    <row r="32" spans="1:23">
      <c r="A32" s="2">
        <v>1</v>
      </c>
      <c r="B32" s="2" t="s">
        <v>7</v>
      </c>
      <c r="C32" s="2" t="s">
        <v>8</v>
      </c>
      <c r="D32" s="2">
        <v>50</v>
      </c>
      <c r="E32" s="4" t="s">
        <v>12</v>
      </c>
      <c r="F32" s="3">
        <v>25</v>
      </c>
      <c r="G32" s="3">
        <v>1250</v>
      </c>
      <c r="H32" s="7">
        <v>45931</v>
      </c>
      <c r="I32">
        <f t="shared" si="0"/>
        <v>10</v>
      </c>
    </row>
    <row r="33" spans="1:9">
      <c r="A33" s="4">
        <v>2</v>
      </c>
      <c r="B33" s="4" t="s">
        <v>10</v>
      </c>
      <c r="C33" s="4" t="s">
        <v>11</v>
      </c>
      <c r="D33" s="4">
        <v>30</v>
      </c>
      <c r="E33" s="4" t="s">
        <v>12</v>
      </c>
      <c r="F33" s="5">
        <v>30</v>
      </c>
      <c r="G33" s="3">
        <v>900</v>
      </c>
      <c r="H33" s="7">
        <v>45932</v>
      </c>
      <c r="I33">
        <f t="shared" si="0"/>
        <v>10</v>
      </c>
    </row>
    <row r="34" spans="1:9">
      <c r="A34" s="2">
        <v>3</v>
      </c>
      <c r="B34" s="2" t="s">
        <v>13</v>
      </c>
      <c r="C34" s="2" t="s">
        <v>11</v>
      </c>
      <c r="D34" s="2">
        <v>20</v>
      </c>
      <c r="E34" s="2" t="s">
        <v>14</v>
      </c>
      <c r="F34" s="5">
        <v>35</v>
      </c>
      <c r="G34" s="3">
        <v>700</v>
      </c>
      <c r="H34" s="7">
        <v>45933</v>
      </c>
      <c r="I34">
        <f t="shared" si="0"/>
        <v>10</v>
      </c>
    </row>
    <row r="35" spans="1:9">
      <c r="A35" s="4">
        <v>4</v>
      </c>
      <c r="B35" s="4" t="s">
        <v>15</v>
      </c>
      <c r="C35" s="4" t="s">
        <v>16</v>
      </c>
      <c r="D35" s="4">
        <v>100</v>
      </c>
      <c r="E35" s="2" t="s">
        <v>14</v>
      </c>
      <c r="F35" s="5">
        <v>40</v>
      </c>
      <c r="G35" s="3">
        <v>4000</v>
      </c>
      <c r="H35" s="7">
        <v>45934</v>
      </c>
      <c r="I35">
        <f t="shared" si="0"/>
        <v>10</v>
      </c>
    </row>
    <row r="36" spans="1:9">
      <c r="A36" s="2">
        <v>5</v>
      </c>
      <c r="B36" s="2" t="s">
        <v>17</v>
      </c>
      <c r="C36" s="2" t="s">
        <v>18</v>
      </c>
      <c r="D36" s="2">
        <v>40</v>
      </c>
      <c r="E36" s="2" t="s">
        <v>19</v>
      </c>
      <c r="F36" s="5">
        <v>7000</v>
      </c>
      <c r="G36" s="3">
        <v>420000</v>
      </c>
      <c r="H36" s="7">
        <v>45935</v>
      </c>
      <c r="I36">
        <f t="shared" si="0"/>
        <v>10</v>
      </c>
    </row>
    <row r="37" spans="1:9">
      <c r="A37" s="4">
        <v>6</v>
      </c>
      <c r="B37" s="4" t="s">
        <v>20</v>
      </c>
      <c r="C37" s="4" t="s">
        <v>21</v>
      </c>
      <c r="D37" s="4">
        <v>60</v>
      </c>
      <c r="E37" s="4" t="s">
        <v>22</v>
      </c>
      <c r="F37" s="3">
        <v>30000</v>
      </c>
      <c r="G37" s="3">
        <v>1500000</v>
      </c>
      <c r="H37" s="7">
        <v>45936</v>
      </c>
      <c r="I37">
        <f t="shared" si="0"/>
        <v>10</v>
      </c>
    </row>
    <row r="38" spans="1:9">
      <c r="A38" s="2">
        <v>7</v>
      </c>
      <c r="B38" s="2" t="s">
        <v>23</v>
      </c>
      <c r="C38" s="2" t="s">
        <v>11</v>
      </c>
      <c r="D38" s="2">
        <v>100</v>
      </c>
      <c r="E38" s="2" t="s">
        <v>14</v>
      </c>
      <c r="F38" s="5">
        <v>85000</v>
      </c>
      <c r="G38" s="3">
        <v>1700000</v>
      </c>
      <c r="H38" s="7">
        <v>45937</v>
      </c>
      <c r="I38">
        <f t="shared" si="0"/>
        <v>10</v>
      </c>
    </row>
    <row r="39" spans="1:9">
      <c r="A39" s="4">
        <v>8</v>
      </c>
      <c r="B39" s="4" t="s">
        <v>24</v>
      </c>
      <c r="C39" s="4" t="s">
        <v>25</v>
      </c>
      <c r="D39" s="4">
        <v>200</v>
      </c>
      <c r="E39" s="4" t="s">
        <v>26</v>
      </c>
      <c r="F39" s="3">
        <v>6000</v>
      </c>
      <c r="G39" s="3">
        <v>480000</v>
      </c>
      <c r="H39" s="7">
        <v>45938</v>
      </c>
      <c r="I39">
        <f t="shared" si="0"/>
        <v>10</v>
      </c>
    </row>
    <row r="40" spans="1:9">
      <c r="A40" s="2">
        <v>9</v>
      </c>
      <c r="B40" s="2" t="s">
        <v>27</v>
      </c>
      <c r="C40" s="2" t="s">
        <v>28</v>
      </c>
      <c r="D40" s="2">
        <v>25</v>
      </c>
      <c r="E40" s="2" t="s">
        <v>29</v>
      </c>
      <c r="F40" s="3">
        <v>25000</v>
      </c>
      <c r="G40" s="3">
        <v>1000000</v>
      </c>
      <c r="H40" s="7">
        <v>45939</v>
      </c>
      <c r="I40">
        <f t="shared" si="0"/>
        <v>10</v>
      </c>
    </row>
    <row r="41" spans="1:9">
      <c r="A41" s="4">
        <v>10</v>
      </c>
      <c r="B41" s="4" t="s">
        <v>30</v>
      </c>
      <c r="C41" s="4" t="s">
        <v>31</v>
      </c>
      <c r="D41" s="4">
        <v>35</v>
      </c>
      <c r="E41" s="4" t="s">
        <v>12</v>
      </c>
      <c r="F41" s="5">
        <v>18000</v>
      </c>
      <c r="G41" s="3">
        <v>900000</v>
      </c>
      <c r="H41" s="7">
        <v>45940</v>
      </c>
      <c r="I41">
        <f t="shared" si="0"/>
        <v>10</v>
      </c>
    </row>
    <row r="42" spans="1:9">
      <c r="A42" s="2">
        <v>11</v>
      </c>
      <c r="B42" s="2" t="s">
        <v>33</v>
      </c>
      <c r="C42" s="2" t="s">
        <v>11</v>
      </c>
      <c r="D42" s="2">
        <v>40</v>
      </c>
      <c r="E42" s="2" t="s">
        <v>19</v>
      </c>
      <c r="F42" s="3">
        <v>45000</v>
      </c>
      <c r="G42" s="3">
        <v>2700000</v>
      </c>
      <c r="H42" s="7">
        <v>45941</v>
      </c>
      <c r="I42">
        <f t="shared" si="0"/>
        <v>10</v>
      </c>
    </row>
    <row r="43" spans="1:9">
      <c r="A43" s="4">
        <v>12</v>
      </c>
      <c r="B43" s="4" t="s">
        <v>34</v>
      </c>
      <c r="C43" s="4" t="s">
        <v>35</v>
      </c>
      <c r="D43" s="4">
        <v>60</v>
      </c>
      <c r="E43" s="2" t="s">
        <v>14</v>
      </c>
      <c r="F43" s="5">
        <v>9000</v>
      </c>
      <c r="G43" s="3">
        <v>630000</v>
      </c>
      <c r="H43" s="7">
        <v>45942</v>
      </c>
      <c r="I43">
        <f t="shared" si="0"/>
        <v>10</v>
      </c>
    </row>
    <row r="44" spans="1:9">
      <c r="A44" s="2">
        <v>13</v>
      </c>
      <c r="B44" s="2" t="s">
        <v>36</v>
      </c>
      <c r="C44" s="2" t="s">
        <v>16</v>
      </c>
      <c r="D44" s="2">
        <v>50</v>
      </c>
      <c r="E44" s="2" t="s">
        <v>37</v>
      </c>
      <c r="F44" s="3">
        <v>12000</v>
      </c>
      <c r="G44" s="3">
        <v>960000</v>
      </c>
      <c r="H44" s="7">
        <v>45943</v>
      </c>
      <c r="I44">
        <f t="shared" si="0"/>
        <v>10</v>
      </c>
    </row>
    <row r="45" spans="1:9">
      <c r="A45" s="4">
        <v>14</v>
      </c>
      <c r="B45" s="4" t="s">
        <v>38</v>
      </c>
      <c r="C45" s="4" t="s">
        <v>28</v>
      </c>
      <c r="D45" s="4">
        <v>20</v>
      </c>
      <c r="E45" s="4" t="s">
        <v>12</v>
      </c>
      <c r="F45" s="5">
        <v>4000</v>
      </c>
      <c r="G45" s="3">
        <v>360000</v>
      </c>
      <c r="H45" s="7">
        <v>45944</v>
      </c>
      <c r="I45">
        <f t="shared" si="0"/>
        <v>10</v>
      </c>
    </row>
    <row r="46" spans="1:9">
      <c r="A46" s="2">
        <v>15</v>
      </c>
      <c r="B46" s="2" t="s">
        <v>40</v>
      </c>
      <c r="C46" s="2" t="s">
        <v>16</v>
      </c>
      <c r="D46" s="2">
        <v>80</v>
      </c>
      <c r="E46" s="2" t="s">
        <v>41</v>
      </c>
      <c r="F46" s="3">
        <v>6000</v>
      </c>
      <c r="G46" s="3">
        <v>600000</v>
      </c>
      <c r="H46" s="7">
        <v>45945</v>
      </c>
      <c r="I46">
        <f t="shared" si="0"/>
        <v>10</v>
      </c>
    </row>
    <row r="47" spans="1:9">
      <c r="A47" s="2">
        <v>1</v>
      </c>
      <c r="B47" s="2" t="s">
        <v>7</v>
      </c>
      <c r="C47" s="2" t="s">
        <v>8</v>
      </c>
      <c r="D47" s="2">
        <v>40</v>
      </c>
      <c r="E47" s="2" t="s">
        <v>9</v>
      </c>
      <c r="F47" s="5">
        <v>3500</v>
      </c>
      <c r="G47" s="3">
        <v>385000</v>
      </c>
      <c r="H47" s="7">
        <v>45946</v>
      </c>
      <c r="I47">
        <f t="shared" si="0"/>
        <v>10</v>
      </c>
    </row>
    <row r="48" spans="1:9">
      <c r="A48" s="4">
        <v>2</v>
      </c>
      <c r="B48" s="4" t="s">
        <v>10</v>
      </c>
      <c r="C48" s="4" t="s">
        <v>11</v>
      </c>
      <c r="D48" s="2">
        <v>50</v>
      </c>
      <c r="E48" s="4" t="s">
        <v>12</v>
      </c>
      <c r="F48" s="3">
        <v>75000</v>
      </c>
      <c r="G48" s="3">
        <v>9000000</v>
      </c>
      <c r="H48" s="7">
        <v>45947</v>
      </c>
      <c r="I48">
        <f t="shared" si="0"/>
        <v>10</v>
      </c>
    </row>
    <row r="49" spans="1:9">
      <c r="A49" s="2">
        <v>3</v>
      </c>
      <c r="B49" s="2" t="s">
        <v>13</v>
      </c>
      <c r="C49" s="2" t="s">
        <v>11</v>
      </c>
      <c r="D49" s="2">
        <v>60</v>
      </c>
      <c r="E49" s="2" t="s">
        <v>14</v>
      </c>
      <c r="F49" s="5">
        <v>22000</v>
      </c>
      <c r="G49" s="3">
        <v>2860000</v>
      </c>
      <c r="H49" s="7">
        <v>45948</v>
      </c>
      <c r="I49">
        <f t="shared" si="0"/>
        <v>10</v>
      </c>
    </row>
    <row r="50" spans="1:9">
      <c r="A50" s="4">
        <v>4</v>
      </c>
      <c r="B50" s="4" t="s">
        <v>15</v>
      </c>
      <c r="C50" s="4" t="s">
        <v>16</v>
      </c>
      <c r="D50" s="2">
        <v>70</v>
      </c>
      <c r="E50" s="4" t="s">
        <v>12</v>
      </c>
      <c r="F50" s="5">
        <v>115</v>
      </c>
      <c r="G50" s="3">
        <v>8050</v>
      </c>
      <c r="H50" s="7">
        <v>45949</v>
      </c>
      <c r="I50">
        <f t="shared" si="0"/>
        <v>10</v>
      </c>
    </row>
    <row r="51" spans="1:9">
      <c r="A51" s="2">
        <v>5</v>
      </c>
      <c r="B51" s="2" t="s">
        <v>17</v>
      </c>
      <c r="C51" s="2" t="s">
        <v>18</v>
      </c>
      <c r="D51" s="2">
        <v>80</v>
      </c>
      <c r="E51" s="2" t="s">
        <v>19</v>
      </c>
      <c r="F51" s="5">
        <v>120</v>
      </c>
      <c r="G51" s="3">
        <v>9600</v>
      </c>
      <c r="H51" s="7">
        <v>45950</v>
      </c>
      <c r="I51">
        <f t="shared" si="0"/>
        <v>10</v>
      </c>
    </row>
    <row r="52" spans="1:9">
      <c r="A52" s="4">
        <v>6</v>
      </c>
      <c r="B52" s="4" t="s">
        <v>20</v>
      </c>
      <c r="C52" s="4" t="s">
        <v>21</v>
      </c>
      <c r="D52" s="2">
        <v>90</v>
      </c>
      <c r="E52" s="4" t="s">
        <v>22</v>
      </c>
      <c r="F52" s="5">
        <v>125</v>
      </c>
      <c r="G52" s="3">
        <v>11250</v>
      </c>
      <c r="H52" s="7">
        <v>45951</v>
      </c>
      <c r="I52">
        <f t="shared" si="0"/>
        <v>10</v>
      </c>
    </row>
    <row r="53" spans="1:9">
      <c r="A53" s="2">
        <v>7</v>
      </c>
      <c r="B53" s="2" t="s">
        <v>23</v>
      </c>
      <c r="C53" s="2" t="s">
        <v>11</v>
      </c>
      <c r="D53" s="2">
        <v>100</v>
      </c>
      <c r="E53" s="2" t="s">
        <v>14</v>
      </c>
      <c r="F53" s="5">
        <v>130</v>
      </c>
      <c r="G53" s="3">
        <v>13000</v>
      </c>
      <c r="H53" s="7">
        <v>45952</v>
      </c>
      <c r="I53">
        <f t="shared" si="0"/>
        <v>10</v>
      </c>
    </row>
    <row r="54" spans="1:9">
      <c r="A54" s="4">
        <v>8</v>
      </c>
      <c r="B54" s="4" t="s">
        <v>24</v>
      </c>
      <c r="C54" s="4" t="s">
        <v>25</v>
      </c>
      <c r="D54" s="2">
        <v>110</v>
      </c>
      <c r="E54" s="4" t="s">
        <v>26</v>
      </c>
      <c r="F54" s="5">
        <v>135</v>
      </c>
      <c r="G54" s="3">
        <v>14850</v>
      </c>
      <c r="H54" s="7">
        <v>45953</v>
      </c>
      <c r="I54">
        <f t="shared" si="0"/>
        <v>10</v>
      </c>
    </row>
    <row r="55" spans="1:9">
      <c r="A55" s="2">
        <v>9</v>
      </c>
      <c r="B55" s="2" t="s">
        <v>27</v>
      </c>
      <c r="C55" s="2" t="s">
        <v>28</v>
      </c>
      <c r="D55" s="2">
        <v>120</v>
      </c>
      <c r="E55" s="2" t="s">
        <v>29</v>
      </c>
      <c r="F55" s="5">
        <v>140</v>
      </c>
      <c r="G55" s="3">
        <v>16800</v>
      </c>
      <c r="H55" s="7">
        <v>45954</v>
      </c>
      <c r="I55">
        <f t="shared" si="0"/>
        <v>10</v>
      </c>
    </row>
    <row r="56" spans="1:9">
      <c r="A56" s="4">
        <v>10</v>
      </c>
      <c r="B56" s="4" t="s">
        <v>30</v>
      </c>
      <c r="C56" s="4" t="s">
        <v>31</v>
      </c>
      <c r="D56" s="2">
        <v>130</v>
      </c>
      <c r="E56" s="4" t="s">
        <v>32</v>
      </c>
      <c r="F56" s="5">
        <v>145</v>
      </c>
      <c r="G56" s="3">
        <v>18850</v>
      </c>
      <c r="H56" s="7">
        <v>45955</v>
      </c>
      <c r="I56">
        <f t="shared" si="0"/>
        <v>10</v>
      </c>
    </row>
    <row r="57" spans="1:9">
      <c r="A57" s="2">
        <v>11</v>
      </c>
      <c r="B57" s="2" t="s">
        <v>33</v>
      </c>
      <c r="C57" s="2" t="s">
        <v>11</v>
      </c>
      <c r="D57" s="2">
        <v>140</v>
      </c>
      <c r="E57" s="2" t="s">
        <v>19</v>
      </c>
      <c r="F57" s="5">
        <v>150</v>
      </c>
      <c r="G57" s="3">
        <v>21000</v>
      </c>
      <c r="H57" s="7">
        <v>45956</v>
      </c>
      <c r="I57">
        <f t="shared" si="0"/>
        <v>10</v>
      </c>
    </row>
    <row r="58" spans="1:9">
      <c r="A58" s="4">
        <v>12</v>
      </c>
      <c r="B58" s="4" t="s">
        <v>34</v>
      </c>
      <c r="C58" s="4" t="s">
        <v>35</v>
      </c>
      <c r="D58" s="2">
        <v>150</v>
      </c>
      <c r="E58" s="2" t="s">
        <v>14</v>
      </c>
      <c r="F58" s="5">
        <v>155</v>
      </c>
      <c r="G58" s="3">
        <v>23250</v>
      </c>
      <c r="H58" s="7">
        <v>45957</v>
      </c>
      <c r="I58">
        <f t="shared" si="0"/>
        <v>10</v>
      </c>
    </row>
    <row r="59" spans="1:9">
      <c r="A59" s="2">
        <v>13</v>
      </c>
      <c r="B59" s="2" t="s">
        <v>36</v>
      </c>
      <c r="C59" s="2" t="s">
        <v>16</v>
      </c>
      <c r="D59" s="2">
        <v>160</v>
      </c>
      <c r="E59" s="4" t="s">
        <v>12</v>
      </c>
      <c r="F59" s="5">
        <v>160</v>
      </c>
      <c r="G59" s="3">
        <v>25600</v>
      </c>
      <c r="H59" s="7">
        <v>45958</v>
      </c>
      <c r="I59">
        <f t="shared" si="0"/>
        <v>10</v>
      </c>
    </row>
    <row r="60" spans="1:9">
      <c r="A60" s="4">
        <v>14</v>
      </c>
      <c r="B60" s="4" t="s">
        <v>38</v>
      </c>
      <c r="C60" s="4" t="s">
        <v>28</v>
      </c>
      <c r="D60" s="2">
        <v>170</v>
      </c>
      <c r="E60" s="4" t="s">
        <v>39</v>
      </c>
      <c r="F60" s="5">
        <v>165</v>
      </c>
      <c r="G60" s="3">
        <v>28050</v>
      </c>
      <c r="H60" s="7">
        <v>45959</v>
      </c>
      <c r="I60">
        <f t="shared" si="0"/>
        <v>10</v>
      </c>
    </row>
    <row r="61" spans="1:9">
      <c r="A61" s="2">
        <v>15</v>
      </c>
      <c r="B61" s="2" t="s">
        <v>40</v>
      </c>
      <c r="C61" s="2" t="s">
        <v>16</v>
      </c>
      <c r="D61" s="2">
        <v>180</v>
      </c>
      <c r="E61" s="2" t="s">
        <v>41</v>
      </c>
      <c r="F61" s="5">
        <v>170</v>
      </c>
      <c r="G61" s="3">
        <v>30600</v>
      </c>
      <c r="H61" s="7">
        <v>45960</v>
      </c>
      <c r="I61">
        <f t="shared" si="0"/>
        <v>10</v>
      </c>
    </row>
    <row r="62" spans="1:9">
      <c r="A62" s="2">
        <v>1</v>
      </c>
      <c r="B62" s="2" t="s">
        <v>7</v>
      </c>
      <c r="C62" s="2" t="s">
        <v>8</v>
      </c>
      <c r="D62" s="2">
        <v>50</v>
      </c>
      <c r="E62" s="4" t="s">
        <v>12</v>
      </c>
      <c r="F62" s="3">
        <v>33</v>
      </c>
      <c r="G62" s="3">
        <v>1650</v>
      </c>
      <c r="H62" s="7">
        <v>45962</v>
      </c>
      <c r="I62">
        <f t="shared" si="0"/>
        <v>11</v>
      </c>
    </row>
    <row r="63" spans="1:9">
      <c r="A63" s="4">
        <v>2</v>
      </c>
      <c r="B63" s="4" t="s">
        <v>10</v>
      </c>
      <c r="C63" s="4" t="s">
        <v>11</v>
      </c>
      <c r="D63" s="4">
        <v>30</v>
      </c>
      <c r="E63" s="4" t="s">
        <v>12</v>
      </c>
      <c r="F63" s="5">
        <v>37</v>
      </c>
      <c r="G63" s="3">
        <v>1110</v>
      </c>
      <c r="H63" s="7">
        <v>45963</v>
      </c>
      <c r="I63">
        <f t="shared" si="0"/>
        <v>11</v>
      </c>
    </row>
    <row r="64" spans="1:9">
      <c r="A64" s="2">
        <v>3</v>
      </c>
      <c r="B64" s="2" t="s">
        <v>13</v>
      </c>
      <c r="C64" s="2" t="s">
        <v>11</v>
      </c>
      <c r="D64" s="2">
        <v>20</v>
      </c>
      <c r="E64" s="2" t="s">
        <v>14</v>
      </c>
      <c r="F64" s="5">
        <v>41</v>
      </c>
      <c r="G64" s="3">
        <v>820</v>
      </c>
      <c r="H64" s="7">
        <v>45964</v>
      </c>
      <c r="I64">
        <f t="shared" si="0"/>
        <v>11</v>
      </c>
    </row>
    <row r="65" spans="1:9">
      <c r="A65" s="4">
        <v>4</v>
      </c>
      <c r="B65" s="4" t="s">
        <v>15</v>
      </c>
      <c r="C65" s="4" t="s">
        <v>16</v>
      </c>
      <c r="D65" s="4">
        <v>100</v>
      </c>
      <c r="E65" s="2" t="s">
        <v>14</v>
      </c>
      <c r="F65" s="5">
        <v>45</v>
      </c>
      <c r="G65" s="3">
        <v>4500</v>
      </c>
      <c r="H65" s="7">
        <v>45965</v>
      </c>
      <c r="I65">
        <f t="shared" si="0"/>
        <v>11</v>
      </c>
    </row>
    <row r="66" spans="1:9">
      <c r="A66" s="2">
        <v>5</v>
      </c>
      <c r="B66" s="2" t="s">
        <v>17</v>
      </c>
      <c r="C66" s="2" t="s">
        <v>18</v>
      </c>
      <c r="D66" s="2">
        <v>40</v>
      </c>
      <c r="E66" s="2" t="s">
        <v>19</v>
      </c>
      <c r="F66" s="5">
        <v>49</v>
      </c>
      <c r="G66" s="3">
        <v>1960</v>
      </c>
      <c r="H66" s="7">
        <v>45966</v>
      </c>
      <c r="I66">
        <f t="shared" si="0"/>
        <v>11</v>
      </c>
    </row>
    <row r="67" spans="1:9">
      <c r="A67" s="4">
        <v>6</v>
      </c>
      <c r="B67" s="4" t="s">
        <v>20</v>
      </c>
      <c r="C67" s="4" t="s">
        <v>21</v>
      </c>
      <c r="D67" s="4">
        <v>60</v>
      </c>
      <c r="E67" s="4" t="s">
        <v>22</v>
      </c>
      <c r="F67" s="5">
        <v>53</v>
      </c>
      <c r="G67" s="3">
        <v>3180</v>
      </c>
      <c r="H67" s="7">
        <v>45967</v>
      </c>
      <c r="I67">
        <f t="shared" ref="I67:I90" si="2">+MONTH(H67)</f>
        <v>11</v>
      </c>
    </row>
    <row r="68" spans="1:9">
      <c r="A68" s="2">
        <v>7</v>
      </c>
      <c r="B68" s="2" t="s">
        <v>23</v>
      </c>
      <c r="C68" s="2" t="s">
        <v>11</v>
      </c>
      <c r="D68" s="2">
        <v>100</v>
      </c>
      <c r="E68" s="2" t="s">
        <v>14</v>
      </c>
      <c r="F68" s="5">
        <v>57</v>
      </c>
      <c r="G68" s="3">
        <v>5700</v>
      </c>
      <c r="H68" s="7">
        <v>45968</v>
      </c>
      <c r="I68">
        <f t="shared" si="2"/>
        <v>11</v>
      </c>
    </row>
    <row r="69" spans="1:9">
      <c r="A69" s="4">
        <v>8</v>
      </c>
      <c r="B69" s="4" t="s">
        <v>24</v>
      </c>
      <c r="C69" s="4" t="s">
        <v>25</v>
      </c>
      <c r="D69" s="4">
        <v>200</v>
      </c>
      <c r="E69" s="4" t="s">
        <v>26</v>
      </c>
      <c r="F69" s="5">
        <v>7000</v>
      </c>
      <c r="G69" s="3">
        <v>420000</v>
      </c>
      <c r="H69" s="7">
        <v>45969</v>
      </c>
      <c r="I69">
        <f t="shared" si="2"/>
        <v>11</v>
      </c>
    </row>
    <row r="70" spans="1:9">
      <c r="A70" s="2">
        <v>9</v>
      </c>
      <c r="B70" s="2" t="s">
        <v>27</v>
      </c>
      <c r="C70" s="2" t="s">
        <v>28</v>
      </c>
      <c r="D70" s="2">
        <v>25</v>
      </c>
      <c r="E70" s="2" t="s">
        <v>29</v>
      </c>
      <c r="F70" s="3">
        <v>30000</v>
      </c>
      <c r="G70" s="3">
        <v>1500000</v>
      </c>
      <c r="H70" s="7">
        <v>45970</v>
      </c>
      <c r="I70">
        <f t="shared" si="2"/>
        <v>11</v>
      </c>
    </row>
    <row r="71" spans="1:9">
      <c r="A71" s="4">
        <v>10</v>
      </c>
      <c r="B71" s="4" t="s">
        <v>30</v>
      </c>
      <c r="C71" s="4" t="s">
        <v>31</v>
      </c>
      <c r="D71" s="4">
        <v>35</v>
      </c>
      <c r="E71" s="4" t="s">
        <v>12</v>
      </c>
      <c r="F71" s="5">
        <v>85000</v>
      </c>
      <c r="G71" s="3">
        <v>1700000</v>
      </c>
      <c r="H71" s="7">
        <v>45971</v>
      </c>
      <c r="I71">
        <f t="shared" si="2"/>
        <v>11</v>
      </c>
    </row>
    <row r="72" spans="1:9">
      <c r="A72" s="2">
        <v>11</v>
      </c>
      <c r="B72" s="2" t="s">
        <v>33</v>
      </c>
      <c r="C72" s="2" t="s">
        <v>11</v>
      </c>
      <c r="D72" s="2">
        <v>40</v>
      </c>
      <c r="E72" s="2" t="s">
        <v>19</v>
      </c>
      <c r="F72" s="3">
        <v>6000</v>
      </c>
      <c r="G72" s="3">
        <v>480000</v>
      </c>
      <c r="H72" s="7">
        <v>45972</v>
      </c>
      <c r="I72">
        <f t="shared" si="2"/>
        <v>11</v>
      </c>
    </row>
    <row r="73" spans="1:9">
      <c r="A73" s="4">
        <v>12</v>
      </c>
      <c r="B73" s="4" t="s">
        <v>34</v>
      </c>
      <c r="C73" s="4" t="s">
        <v>35</v>
      </c>
      <c r="D73" s="4">
        <v>60</v>
      </c>
      <c r="E73" s="2" t="s">
        <v>14</v>
      </c>
      <c r="F73" s="3">
        <v>25000</v>
      </c>
      <c r="G73" s="3">
        <v>1000000</v>
      </c>
      <c r="H73" s="7">
        <v>45973</v>
      </c>
      <c r="I73">
        <f t="shared" si="2"/>
        <v>11</v>
      </c>
    </row>
    <row r="74" spans="1:9">
      <c r="A74" s="2">
        <v>13</v>
      </c>
      <c r="B74" s="2" t="s">
        <v>36</v>
      </c>
      <c r="C74" s="2" t="s">
        <v>16</v>
      </c>
      <c r="D74" s="2">
        <v>50</v>
      </c>
      <c r="E74" s="2" t="s">
        <v>37</v>
      </c>
      <c r="F74" s="5">
        <v>18000</v>
      </c>
      <c r="G74" s="3">
        <v>900000</v>
      </c>
      <c r="H74" s="7">
        <v>45974</v>
      </c>
      <c r="I74">
        <f t="shared" si="2"/>
        <v>11</v>
      </c>
    </row>
    <row r="75" spans="1:9">
      <c r="A75" s="4">
        <v>14</v>
      </c>
      <c r="B75" s="4" t="s">
        <v>38</v>
      </c>
      <c r="C75" s="4" t="s">
        <v>28</v>
      </c>
      <c r="D75" s="4">
        <v>20</v>
      </c>
      <c r="E75" s="4" t="s">
        <v>12</v>
      </c>
      <c r="F75" s="3">
        <v>45000</v>
      </c>
      <c r="G75" s="3">
        <v>2700000</v>
      </c>
      <c r="H75" s="7">
        <v>45975</v>
      </c>
      <c r="I75">
        <f t="shared" si="2"/>
        <v>11</v>
      </c>
    </row>
    <row r="76" spans="1:9">
      <c r="A76" s="2">
        <v>15</v>
      </c>
      <c r="B76" s="2" t="s">
        <v>40</v>
      </c>
      <c r="C76" s="2" t="s">
        <v>16</v>
      </c>
      <c r="D76" s="2">
        <v>80</v>
      </c>
      <c r="E76" s="2" t="s">
        <v>41</v>
      </c>
      <c r="F76" s="5">
        <v>9000</v>
      </c>
      <c r="G76" s="3">
        <v>630000</v>
      </c>
      <c r="H76" s="7">
        <v>45976</v>
      </c>
      <c r="I76">
        <f t="shared" si="2"/>
        <v>11</v>
      </c>
    </row>
    <row r="77" spans="1:9">
      <c r="A77" s="2">
        <v>1</v>
      </c>
      <c r="B77" s="2" t="s">
        <v>7</v>
      </c>
      <c r="C77" s="2" t="s">
        <v>8</v>
      </c>
      <c r="D77" s="2">
        <v>40</v>
      </c>
      <c r="E77" s="2" t="s">
        <v>9</v>
      </c>
      <c r="F77" s="3">
        <v>12000</v>
      </c>
      <c r="G77" s="3">
        <v>960000</v>
      </c>
      <c r="H77" s="7">
        <v>45977</v>
      </c>
      <c r="I77">
        <f t="shared" si="2"/>
        <v>11</v>
      </c>
    </row>
    <row r="78" spans="1:9">
      <c r="A78" s="4">
        <v>2</v>
      </c>
      <c r="B78" s="4" t="s">
        <v>10</v>
      </c>
      <c r="C78" s="4" t="s">
        <v>11</v>
      </c>
      <c r="D78" s="2">
        <v>50</v>
      </c>
      <c r="E78" s="4" t="s">
        <v>12</v>
      </c>
      <c r="F78" s="5">
        <v>4000</v>
      </c>
      <c r="G78" s="3">
        <v>360000</v>
      </c>
      <c r="H78" s="7">
        <v>45978</v>
      </c>
      <c r="I78">
        <f t="shared" si="2"/>
        <v>11</v>
      </c>
    </row>
    <row r="79" spans="1:9">
      <c r="A79" s="2">
        <v>3</v>
      </c>
      <c r="B79" s="2" t="s">
        <v>13</v>
      </c>
      <c r="C79" s="2" t="s">
        <v>11</v>
      </c>
      <c r="D79" s="2">
        <v>60</v>
      </c>
      <c r="E79" s="2" t="s">
        <v>14</v>
      </c>
      <c r="F79" s="3">
        <v>6000</v>
      </c>
      <c r="G79" s="3">
        <v>600000</v>
      </c>
      <c r="H79" s="7">
        <v>45979</v>
      </c>
      <c r="I79">
        <f t="shared" si="2"/>
        <v>11</v>
      </c>
    </row>
    <row r="80" spans="1:9">
      <c r="A80" s="4">
        <v>4</v>
      </c>
      <c r="B80" s="4" t="s">
        <v>15</v>
      </c>
      <c r="C80" s="4" t="s">
        <v>16</v>
      </c>
      <c r="D80" s="2">
        <v>70</v>
      </c>
      <c r="E80" s="4" t="s">
        <v>12</v>
      </c>
      <c r="F80" s="5">
        <v>3500</v>
      </c>
      <c r="G80" s="3">
        <v>385000</v>
      </c>
      <c r="H80" s="7">
        <v>45980</v>
      </c>
      <c r="I80">
        <f t="shared" si="2"/>
        <v>11</v>
      </c>
    </row>
    <row r="81" spans="1:9">
      <c r="A81" s="2">
        <v>5</v>
      </c>
      <c r="B81" s="2" t="s">
        <v>17</v>
      </c>
      <c r="C81" s="2" t="s">
        <v>18</v>
      </c>
      <c r="D81" s="2">
        <v>80</v>
      </c>
      <c r="E81" s="2" t="s">
        <v>19</v>
      </c>
      <c r="F81" s="3">
        <v>75000</v>
      </c>
      <c r="G81" s="3">
        <v>9000000</v>
      </c>
      <c r="H81" s="7">
        <v>45981</v>
      </c>
      <c r="I81">
        <f t="shared" si="2"/>
        <v>11</v>
      </c>
    </row>
    <row r="82" spans="1:9">
      <c r="A82" s="4">
        <v>6</v>
      </c>
      <c r="B82" s="4" t="s">
        <v>20</v>
      </c>
      <c r="C82" s="4" t="s">
        <v>21</v>
      </c>
      <c r="D82" s="2">
        <v>90</v>
      </c>
      <c r="E82" s="4" t="s">
        <v>22</v>
      </c>
      <c r="F82" s="5">
        <v>22000</v>
      </c>
      <c r="G82" s="3">
        <v>2860000</v>
      </c>
      <c r="H82" s="7">
        <v>45982</v>
      </c>
      <c r="I82">
        <f t="shared" si="2"/>
        <v>11</v>
      </c>
    </row>
    <row r="83" spans="1:9">
      <c r="A83" s="2">
        <v>7</v>
      </c>
      <c r="B83" s="2" t="s">
        <v>23</v>
      </c>
      <c r="C83" s="2" t="s">
        <v>11</v>
      </c>
      <c r="D83" s="2">
        <v>100</v>
      </c>
      <c r="E83" s="2" t="s">
        <v>14</v>
      </c>
      <c r="F83" s="5">
        <v>117</v>
      </c>
      <c r="G83" s="3">
        <v>11700</v>
      </c>
      <c r="H83" s="7">
        <v>45983</v>
      </c>
      <c r="I83">
        <f t="shared" si="2"/>
        <v>11</v>
      </c>
    </row>
    <row r="84" spans="1:9">
      <c r="A84" s="4">
        <v>8</v>
      </c>
      <c r="B84" s="4" t="s">
        <v>24</v>
      </c>
      <c r="C84" s="4" t="s">
        <v>25</v>
      </c>
      <c r="D84" s="2">
        <v>110</v>
      </c>
      <c r="E84" s="4" t="s">
        <v>26</v>
      </c>
      <c r="F84" s="5">
        <v>121</v>
      </c>
      <c r="G84" s="3">
        <v>13310</v>
      </c>
      <c r="H84" s="7">
        <v>45984</v>
      </c>
      <c r="I84">
        <f t="shared" si="2"/>
        <v>11</v>
      </c>
    </row>
    <row r="85" spans="1:9">
      <c r="A85" s="2">
        <v>9</v>
      </c>
      <c r="B85" s="2" t="s">
        <v>27</v>
      </c>
      <c r="C85" s="2" t="s">
        <v>28</v>
      </c>
      <c r="D85" s="2">
        <v>120</v>
      </c>
      <c r="E85" s="2" t="s">
        <v>29</v>
      </c>
      <c r="F85" s="5">
        <v>125</v>
      </c>
      <c r="G85" s="3">
        <v>15000</v>
      </c>
      <c r="H85" s="7">
        <v>45985</v>
      </c>
      <c r="I85">
        <f t="shared" si="2"/>
        <v>11</v>
      </c>
    </row>
    <row r="86" spans="1:9">
      <c r="A86" s="4">
        <v>10</v>
      </c>
      <c r="B86" s="4" t="s">
        <v>30</v>
      </c>
      <c r="C86" s="4" t="s">
        <v>31</v>
      </c>
      <c r="D86" s="2">
        <v>130</v>
      </c>
      <c r="E86" s="4" t="s">
        <v>32</v>
      </c>
      <c r="F86" s="5">
        <v>129</v>
      </c>
      <c r="G86" s="3">
        <v>16770</v>
      </c>
      <c r="H86" s="7">
        <v>45986</v>
      </c>
      <c r="I86">
        <f t="shared" si="2"/>
        <v>11</v>
      </c>
    </row>
    <row r="87" spans="1:9">
      <c r="A87" s="2">
        <v>11</v>
      </c>
      <c r="B87" s="2" t="s">
        <v>33</v>
      </c>
      <c r="C87" s="2" t="s">
        <v>11</v>
      </c>
      <c r="D87" s="2">
        <v>140</v>
      </c>
      <c r="E87" s="2" t="s">
        <v>19</v>
      </c>
      <c r="F87" s="5">
        <v>133</v>
      </c>
      <c r="G87" s="3">
        <v>18620</v>
      </c>
      <c r="H87" s="7">
        <v>45987</v>
      </c>
      <c r="I87">
        <f t="shared" si="2"/>
        <v>11</v>
      </c>
    </row>
    <row r="88" spans="1:9">
      <c r="A88" s="4">
        <v>12</v>
      </c>
      <c r="B88" s="4" t="s">
        <v>34</v>
      </c>
      <c r="C88" s="4" t="s">
        <v>35</v>
      </c>
      <c r="D88" s="2">
        <v>150</v>
      </c>
      <c r="E88" s="2" t="s">
        <v>14</v>
      </c>
      <c r="F88" s="5">
        <v>137</v>
      </c>
      <c r="G88" s="3">
        <v>20550</v>
      </c>
      <c r="H88" s="7">
        <v>45988</v>
      </c>
      <c r="I88">
        <f t="shared" si="2"/>
        <v>11</v>
      </c>
    </row>
    <row r="89" spans="1:9">
      <c r="A89" s="2">
        <v>13</v>
      </c>
      <c r="B89" s="2" t="s">
        <v>36</v>
      </c>
      <c r="C89" s="2" t="s">
        <v>16</v>
      </c>
      <c r="D89" s="2">
        <v>160</v>
      </c>
      <c r="E89" s="4" t="s">
        <v>12</v>
      </c>
      <c r="F89" s="5">
        <v>141</v>
      </c>
      <c r="G89" s="3">
        <v>22560</v>
      </c>
      <c r="H89" s="7">
        <v>45989</v>
      </c>
      <c r="I89">
        <f t="shared" si="2"/>
        <v>11</v>
      </c>
    </row>
    <row r="90" spans="1:9">
      <c r="A90" s="4">
        <v>14</v>
      </c>
      <c r="B90" s="4" t="s">
        <v>38</v>
      </c>
      <c r="C90" s="4" t="s">
        <v>28</v>
      </c>
      <c r="D90" s="2">
        <v>170</v>
      </c>
      <c r="E90" s="4" t="s">
        <v>39</v>
      </c>
      <c r="F90" s="5">
        <v>145</v>
      </c>
      <c r="G90" s="3">
        <v>24650</v>
      </c>
      <c r="H90" s="7">
        <v>45990</v>
      </c>
      <c r="I90">
        <f t="shared" si="2"/>
        <v>11</v>
      </c>
    </row>
    <row r="91" spans="1:9">
      <c r="A91" s="2">
        <v>15</v>
      </c>
      <c r="B91" s="2" t="s">
        <v>40</v>
      </c>
      <c r="C91" s="2" t="s">
        <v>16</v>
      </c>
      <c r="D91" s="2">
        <v>180</v>
      </c>
      <c r="E91" s="2" t="s">
        <v>69</v>
      </c>
      <c r="F91" s="5">
        <v>149</v>
      </c>
      <c r="G91" s="3">
        <v>26820</v>
      </c>
      <c r="H91" s="7">
        <v>45991</v>
      </c>
      <c r="I91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Danh Muc </vt:lpstr>
      <vt:lpstr>SUMPRODUCT</vt:lpstr>
      <vt:lpstr>PRODUCT</vt:lpstr>
      <vt:lpstr>Bài Tập</vt:lpstr>
      <vt:lpstr>Bài Tập Nâng Cao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cp:lastPrinted>2025-09-27T12:00:49Z</cp:lastPrinted>
  <dcterms:created xsi:type="dcterms:W3CDTF">2025-09-25T22:23:51Z</dcterms:created>
  <dcterms:modified xsi:type="dcterms:W3CDTF">2026-04-15T09:31:10Z</dcterms:modified>
</cp:coreProperties>
</file>