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E:\Tip Excels\File Web\Khoa học video\"/>
    </mc:Choice>
  </mc:AlternateContent>
  <xr:revisionPtr revIDLastSave="0" documentId="13_ncr:1_{4C9F8A3E-42BF-4D17-8E22-474A7B321C61}" xr6:coauthVersionLast="47" xr6:coauthVersionMax="47" xr10:uidLastSave="{00000000-0000-0000-0000-000000000000}"/>
  <bookViews>
    <workbookView xWindow="-120" yWindow="-120" windowWidth="29040" windowHeight="15840" activeTab="2" xr2:uid="{B363522A-C272-4190-9B0A-4ECDFDEC3319}"/>
  </bookViews>
  <sheets>
    <sheet name="Vlookup" sheetId="2" r:id="rId1"/>
    <sheet name="Hlookup" sheetId="7" r:id="rId2"/>
    <sheet name="Xlookup"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0" i="8" l="1" a="1"/>
  <c r="N20" i="8" s="1"/>
  <c r="P12" i="8"/>
  <c r="N5" i="8"/>
  <c r="D28" i="8"/>
  <c r="C22" i="8"/>
  <c r="O12" i="8"/>
  <c r="O5" i="7"/>
  <c r="N5" i="7"/>
  <c r="Q12" i="2"/>
  <c r="O12" i="2"/>
  <c r="P12" i="2"/>
  <c r="D30" i="2"/>
  <c r="C24" i="2"/>
  <c r="N5" i="2"/>
  <c r="Q12" i="8" l="1"/>
  <c r="P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<sst xmlns="http://schemas.openxmlformats.org/spreadsheetml/2006/main" count="158" uniqueCount="50">
  <si>
    <t>STT</t>
  </si>
  <si>
    <t>Mã VT</t>
  </si>
  <si>
    <t>Tên VT</t>
  </si>
  <si>
    <t>Số Lượng</t>
  </si>
  <si>
    <t>VT001</t>
  </si>
  <si>
    <t>VT002</t>
  </si>
  <si>
    <t>Vật Tư 001</t>
  </si>
  <si>
    <t>Vật Tư 002</t>
  </si>
  <si>
    <t>Vật Tư 004</t>
  </si>
  <si>
    <t>Vật Tư 008</t>
  </si>
  <si>
    <t>KQ</t>
  </si>
  <si>
    <t>Công Thức</t>
  </si>
  <si>
    <t>Ngày</t>
  </si>
  <si>
    <t>Tính tổng số lượng theo mã vật tư tùy chọn?</t>
  </si>
  <si>
    <t>SUMIFS(E3:E11,C3:C11,M6)</t>
  </si>
  <si>
    <t>GT04</t>
  </si>
  <si>
    <t>Công Dụng: Hàm Vlookup được sử dụng để tra cứu dữ liệu từ 1 bảng dọc.
Cú pháp: Vlookup("Giá trị tìm kiếm","Bảng tra cứu", "Chỉ định cột trả về kết quả","0- tìm kiếm chính xác, 1- tìm kiếm tương đố")
Lưu ý: Hàm vlookup dò tìm theo chiều từ trên xuống dưới, lấy giá trị tương ứng với giá trị khớp đầu tiên.
Bảng cần dò tìm, cột đầu tiên phải chứa dữ liệu cần tìm kiếm.
Lỗi phổ biến: Định dạng của ô giá trị tìm kiếm # với định dạng của cột tìm kiếm.
Chỉ định số cột nằm ngoài phạm vi của bảng.
#excel #googlesheets</t>
  </si>
  <si>
    <t>Tìm tên vật tư dự trên mã vật tư VT001?</t>
  </si>
  <si>
    <t>Tìm tên vật tư theo mã vật tư tùy chọn?</t>
  </si>
  <si>
    <t>VLOOKUP("VT001",C2:D10,2,0)</t>
  </si>
  <si>
    <t>VLOOKUP(C30,C2:D10,2,0)</t>
  </si>
  <si>
    <t>Phân Loại</t>
  </si>
  <si>
    <t>VT</t>
  </si>
  <si>
    <t>GT</t>
  </si>
  <si>
    <t>Tính tổng số lượng mã VT001, Lấy Đơn Giá, Thành Tiền?</t>
  </si>
  <si>
    <t>Đơn Giá</t>
  </si>
  <si>
    <t>Thành Tiền</t>
  </si>
  <si>
    <t>Số Lượng: SUMIFS(E2:E10,C2:C10,M12)</t>
  </si>
  <si>
    <t>Đơn Giá: VLOOKUP(LEFT(M12,2),H2:I4,2,0)</t>
  </si>
  <si>
    <t>Thành Tiền: O12*P12</t>
  </si>
  <si>
    <t>Công Dụng: Hàm Hlookup được sử dụng để tra cứu dữ liệu từ 1 bảng ngang.
Cú pháp: Hlookup("Giá trị tìm kiếm","Bảng tra cứu", "Chỉ định dòng trả về kết quả","0- tìm kiếm chính xác, 1- tìm kiếm tương đố")
Lưu ý: Hàm Hlookup dò tìm theo chiều ngang từ trái sang phải, lấy giá trị tương ứng với giá trị khớp đầu tiên.
Bảng cần dò tìm, dòng đầu tiên phải chứa dữ liệu cần tìm kiếm.
Lỗi phổ biến: Định dạng của ô giá trị tìm kiếm # với định dạng của dòng tìm kiếm.
Chỉ định số dòng nằm ngoài phạm vi của bảng.
#excel #googlesheets</t>
  </si>
  <si>
    <t>Tìm đơn giá của mã VT001?</t>
  </si>
  <si>
    <t>Đơn Giá: HLOOKUP(LEFT(M12,2),H2:J3,2,0)</t>
  </si>
  <si>
    <t>Công Dụng: Hàm Xlookup có chức năng tương tự hàm vlookup, hlookup ngoài ra còn có thể dò tìm dữ liệu theo chiều từ dưới lên trên, và từ phải sang trái.
Cú pháp: Xlookup("Giá trị tìm kiếm","Cột/Dòng tra cứu", "Cột/Dòng trả về kết quả","Giá trị chỉ định nếu không tìm thấy","0- tìm kiếm chính xác, 1- tìm kiếm tương đố","1 - tương tự hàm vlookup, hlookup, -1 / dò từ dưới lên trên. hoặc từ phải sang trái")
#excel #googlesheets</t>
  </si>
  <si>
    <t>XLOOKUP("VT001",C2:C10,D2:D10,"",0,1)</t>
  </si>
  <si>
    <t>Tìm ngày nhập gần nhất của mã VT001?</t>
  </si>
  <si>
    <t>XLOOKUP(C28,C2:C10,F2:F10,"",0,-1)</t>
  </si>
  <si>
    <t>XLOOKUP(LEFT(M5,2),H2:J2,H3:J3,"",0,1)</t>
  </si>
  <si>
    <t>Đơn Giá: XLOOKUP(LEFT(M5,2),H2:J2,H3:J3,"",0,1)</t>
  </si>
  <si>
    <t>Lấy Số Phiếu Nhập Mới Nhất?</t>
  </si>
  <si>
    <t>PN</t>
  </si>
  <si>
    <t>PN_001</t>
  </si>
  <si>
    <t>PN_002</t>
  </si>
  <si>
    <t>PN_003</t>
  </si>
  <si>
    <t>PN_004</t>
  </si>
  <si>
    <t>PN_005</t>
  </si>
  <si>
    <t>PN_006</t>
  </si>
  <si>
    <t>PN_007</t>
  </si>
  <si>
    <t>PN_008</t>
  </si>
  <si>
    <t>XLOOKUP(TRUE,B3:B10&lt;&gt;"",B3:B10,"",0,-1)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</si>
</sst>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 x14ac:knownFonts="1">
    <font>
      <sz val="11"/>
      <color theme="1"/>
      <name val="Aptos Narrow"/>
      <family val="2"/>
      <scheme val="minor"/>
    </font>
    <font>
      <b/>
      <sz val="11"/>
      <color theme="1"/>
      <name val="Aptos Narrow"/>
      <family val="2"/>
      <scheme val="minor"/>
    </font>
    <font>
      <sz val="8"/>
      <name val="Aptos Narrow"/>
      <family val="2"/>
      <scheme val="minor"/>
    </font>
    <font>
      <b/>
      <sz val="11"/>
      <color rgb="FF0070C0"/>
      <name val="Aptos Narrow"/>
      <family val="2"/>
      <scheme val="minor"/>
    </font>
    <font>
      <sz val="11"/>
      <color theme="1"/>
      <name val="Aptos Narrow"/>
      <family val="2"/>
      <scheme val="minor"/>
    </font>
  </fonts>
  <fills count="9">
    <fill>
      <patternFill patternType="none"/>
    </fill>
    <fill>
      <patternFill patternType="gray125"/>
    </fill>
    <fill>
      <patternFill patternType="solid">
        <fgColor rgb="FFFFFF00"/>
        <bgColor indexed="64"/>
      </patternFill>
    </fill>
    <fill>
      <gradientFill degree="270">
        <stop position="0">
          <color theme="0"/>
        </stop>
        <stop position="1">
          <color rgb="FF00B0F0"/>
        </stop>
      </gradient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rgb="FFFFFF00"/>
        <bgColor auto="1"/>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43" fontId="4" fillId="0" borderId="0" applyFont="0" applyFill="0" applyBorder="0" applyAlignment="0" applyProtection="0"/>
  </cellStyleXfs>
  <cellXfs count="25">
    <xf numFmtId="0" fontId="0" fillId="0" borderId="0" xfId="0"/>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0" fillId="4" borderId="0" xfId="0" applyFill="1" applyAlignment="1">
      <alignment horizontal="center"/>
    </xf>
    <xf numFmtId="0" fontId="0" fillId="6" borderId="0" xfId="0" applyFill="1" applyAlignment="1">
      <alignment horizontal="left"/>
    </xf>
    <xf numFmtId="0" fontId="0" fillId="2" borderId="0" xfId="0" applyFill="1" applyAlignment="1">
      <alignment horizontal="center" vertical="center"/>
    </xf>
    <xf numFmtId="0" fontId="1" fillId="3" borderId="2" xfId="0" applyFont="1" applyFill="1" applyBorder="1" applyAlignment="1">
      <alignment horizontal="center" vertical="center"/>
    </xf>
    <xf numFmtId="14" fontId="0" fillId="0" borderId="1" xfId="0" applyNumberFormat="1" applyBorder="1"/>
    <xf numFmtId="0" fontId="0" fillId="2" borderId="1" xfId="0" applyFill="1" applyBorder="1" applyAlignment="1">
      <alignment horizontal="center" vertical="center"/>
    </xf>
    <xf numFmtId="0" fontId="0" fillId="5" borderId="0" xfId="0" applyFill="1"/>
    <xf numFmtId="0" fontId="0" fillId="0" borderId="1" xfId="0" applyBorder="1"/>
    <xf numFmtId="164" fontId="0" fillId="0" borderId="1" xfId="1" applyNumberFormat="1" applyFont="1" applyBorder="1"/>
    <xf numFmtId="164" fontId="1" fillId="3" borderId="1" xfId="1" applyNumberFormat="1" applyFont="1" applyFill="1" applyBorder="1" applyAlignment="1">
      <alignment horizontal="center" vertical="center"/>
    </xf>
    <xf numFmtId="0" fontId="0" fillId="7" borderId="0" xfId="0" quotePrefix="1" applyFill="1" applyAlignment="1">
      <alignment horizontal="left"/>
    </xf>
    <xf numFmtId="0" fontId="1" fillId="8" borderId="1" xfId="0" applyFont="1" applyFill="1" applyBorder="1" applyAlignment="1">
      <alignment horizontal="center" vertical="center"/>
    </xf>
    <xf numFmtId="14" fontId="0" fillId="2" borderId="1" xfId="0" applyNumberFormat="1" applyFill="1" applyBorder="1" applyAlignment="1">
      <alignment horizontal="center" vertical="center"/>
    </xf>
    <xf numFmtId="164" fontId="0" fillId="2" borderId="1" xfId="1" applyNumberFormat="1" applyFont="1" applyFill="1" applyBorder="1" applyAlignment="1">
      <alignment horizontal="center" vertical="center"/>
    </xf>
    <xf numFmtId="0" fontId="0" fillId="7" borderId="0" xfId="0" quotePrefix="1" applyFill="1" applyAlignment="1">
      <alignment horizontal="center"/>
    </xf>
    <xf numFmtId="0" fontId="3" fillId="0" borderId="0" xfId="0" applyFont="1" applyAlignment="1">
      <alignment horizontal="left" vertical="center" wrapText="1"/>
    </xf>
    <xf numFmtId="0" fontId="0" fillId="5" borderId="0" xfId="0" quotePrefix="1" applyFill="1" applyAlignment="1">
      <alignment horizontal="center"/>
    </xf>
    <xf numFmtId="0" fontId="0" fillId="6" borderId="0" xfId="0" applyFill="1" applyAlignment="1">
      <alignment horizontal="center" vertical="center" wrapText="1"/>
    </xf>
    <xf numFmtId="0" fontId="0" fillId="7" borderId="0" xfId="0" quotePrefix="1" applyFill="1" applyAlignment="1">
      <alignment horizontal="left"/>
    </xf>
    <xf numFmtId="0" fontId="3" fillId="0" borderId="0" xfId="0" applyFont="1" applyAlignment="1">
      <alignment horizontal="left" vertical="top"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DF78E-1C89-45BA-B14B-E46400BB917D}">
  <dimension ref="B2:T32"/>
  <sheetViews>
    <sheetView showGridLines="0" zoomScale="115" zoomScaleNormal="115" workbookViewId="0">
      <selection activeCell="J20" sqref="J20"/>
    </sheetView>
  </sheetViews>
  <sheetFormatPr defaultRowHeight="15" x14ac:dyDescent="0.25"/>
  <cols>
    <col min="1" max="1" width="6.140625" customWidth="1"/>
    <col min="2" max="2" width="9.7109375" customWidth="1"/>
    <col min="4" max="4" width="13.7109375" customWidth="1"/>
    <col min="5" max="5" width="11.7109375" customWidth="1"/>
    <col min="6" max="6" width="11.28515625" bestFit="1" customWidth="1"/>
    <col min="7" max="7" width="12.5703125" customWidth="1"/>
    <col min="9" max="9" width="9" customWidth="1"/>
    <col min="11" max="11" width="4.7109375" customWidth="1"/>
    <col min="14" max="14" width="11.28515625" bestFit="1" customWidth="1"/>
    <col min="15" max="15" width="9.28515625" bestFit="1" customWidth="1"/>
    <col min="16" max="16" width="11.140625" bestFit="1" customWidth="1"/>
    <col min="17" max="17" width="14" bestFit="1" customWidth="1"/>
  </cols>
  <sheetData>
    <row r="2" spans="2:20" x14ac:dyDescent="0.25">
      <c r="B2" s="2" t="s">
        <v>0</v>
      </c>
      <c r="C2" s="2" t="s">
        <v>1</v>
      </c>
      <c r="D2" s="2" t="s">
        <v>2</v>
      </c>
      <c r="E2" s="8" t="s">
        <v>3</v>
      </c>
      <c r="F2" s="8" t="s">
        <v>12</v>
      </c>
      <c r="H2" s="2" t="s">
        <v>21</v>
      </c>
      <c r="I2" s="2" t="s">
        <v>25</v>
      </c>
      <c r="L2" s="3">
        <v>3</v>
      </c>
      <c r="M2" s="4" t="s">
        <v>13</v>
      </c>
    </row>
    <row r="3" spans="2:20" x14ac:dyDescent="0.25">
      <c r="B3" s="1">
        <v>1</v>
      </c>
      <c r="C3" s="1" t="s">
        <v>4</v>
      </c>
      <c r="D3" s="1" t="s">
        <v>6</v>
      </c>
      <c r="E3" s="1">
        <v>10</v>
      </c>
      <c r="F3" s="9">
        <v>46023</v>
      </c>
      <c r="H3" s="12" t="s">
        <v>22</v>
      </c>
      <c r="I3" s="13">
        <v>10000</v>
      </c>
    </row>
    <row r="4" spans="2:20" x14ac:dyDescent="0.25">
      <c r="B4" s="1">
        <v>2</v>
      </c>
      <c r="C4" s="1" t="s">
        <v>5</v>
      </c>
      <c r="D4" s="1" t="s">
        <v>7</v>
      </c>
      <c r="E4" s="1">
        <v>15</v>
      </c>
      <c r="F4" s="9">
        <v>46024</v>
      </c>
      <c r="H4" s="12" t="s">
        <v>23</v>
      </c>
      <c r="I4" s="13">
        <v>12000</v>
      </c>
      <c r="M4" s="8" t="s">
        <v>1</v>
      </c>
      <c r="N4" s="8" t="s">
        <v>3</v>
      </c>
      <c r="S4" s="11"/>
      <c r="T4" s="11"/>
    </row>
    <row r="5" spans="2:20" x14ac:dyDescent="0.25">
      <c r="B5" s="1">
        <v>3</v>
      </c>
      <c r="C5" s="1" t="s">
        <v>4</v>
      </c>
      <c r="D5" s="1" t="s">
        <v>6</v>
      </c>
      <c r="E5" s="1">
        <v>20</v>
      </c>
      <c r="F5" s="9">
        <v>46025</v>
      </c>
      <c r="M5" s="1" t="s">
        <v>5</v>
      </c>
      <c r="N5" s="10">
        <f>SUMIFS(E2:E10,C2:C10,M5)</f>
        <v>15</v>
      </c>
      <c r="S5" s="11"/>
      <c r="T5" s="11"/>
    </row>
    <row r="6" spans="2:20" x14ac:dyDescent="0.25">
      <c r="B6" s="1">
        <v>4</v>
      </c>
      <c r="C6" s="1" t="s">
        <v>15</v>
      </c>
      <c r="D6" s="1" t="s">
        <v>8</v>
      </c>
      <c r="E6" s="1">
        <v>25</v>
      </c>
      <c r="F6" s="9">
        <v>46026</v>
      </c>
      <c r="S6" s="11"/>
      <c r="T6" s="11"/>
    </row>
    <row r="7" spans="2:20" x14ac:dyDescent="0.25">
      <c r="B7" s="1">
        <v>5</v>
      </c>
      <c r="C7" s="1" t="s">
        <v>4</v>
      </c>
      <c r="D7" s="1" t="s">
        <v>6</v>
      </c>
      <c r="E7" s="1">
        <v>30</v>
      </c>
      <c r="F7" s="9">
        <v>46027</v>
      </c>
      <c r="M7" s="6" t="s">
        <v>11</v>
      </c>
      <c r="N7" s="19" t="s">
        <v>14</v>
      </c>
      <c r="O7" s="19"/>
      <c r="P7" s="19"/>
      <c r="Q7" s="19"/>
      <c r="R7" s="19"/>
      <c r="S7" s="21"/>
      <c r="T7" s="21"/>
    </row>
    <row r="8" spans="2:20" x14ac:dyDescent="0.25">
      <c r="B8" s="1">
        <v>6</v>
      </c>
      <c r="C8" s="1" t="s">
        <v>15</v>
      </c>
      <c r="D8" s="1" t="s">
        <v>8</v>
      </c>
      <c r="E8" s="1">
        <v>35</v>
      </c>
      <c r="F8" s="9">
        <v>46028</v>
      </c>
      <c r="T8" s="11"/>
    </row>
    <row r="9" spans="2:20" x14ac:dyDescent="0.25">
      <c r="B9" s="1">
        <v>7</v>
      </c>
      <c r="C9" s="1" t="s">
        <v>15</v>
      </c>
      <c r="D9" s="1" t="s">
        <v>8</v>
      </c>
      <c r="E9" s="1">
        <v>40</v>
      </c>
      <c r="F9" s="9">
        <v>46029</v>
      </c>
      <c r="L9" s="3">
        <v>4</v>
      </c>
      <c r="M9" s="4" t="s">
        <v>24</v>
      </c>
      <c r="T9" s="11"/>
    </row>
    <row r="10" spans="2:20" x14ac:dyDescent="0.25">
      <c r="B10" s="1">
        <v>8</v>
      </c>
      <c r="C10" s="1" t="s">
        <v>4</v>
      </c>
      <c r="D10" s="1" t="s">
        <v>9</v>
      </c>
      <c r="E10" s="1">
        <v>45</v>
      </c>
      <c r="F10" s="9">
        <v>46030</v>
      </c>
      <c r="T10" s="11"/>
    </row>
    <row r="11" spans="2:20" x14ac:dyDescent="0.25">
      <c r="M11" s="14" t="s">
        <v>1</v>
      </c>
      <c r="N11" s="14" t="s">
        <v>2</v>
      </c>
      <c r="O11" s="14" t="s">
        <v>3</v>
      </c>
      <c r="P11" s="14" t="s">
        <v>25</v>
      </c>
      <c r="Q11" s="14" t="s">
        <v>26</v>
      </c>
    </row>
    <row r="12" spans="2:20" ht="15" customHeight="1" x14ac:dyDescent="0.25">
      <c r="B12" s="24" t="s">
        <v>16</v>
      </c>
      <c r="C12" s="24"/>
      <c r="D12" s="24"/>
      <c r="E12" s="24"/>
      <c r="F12" s="24"/>
      <c r="G12" s="24"/>
      <c r="H12" s="24"/>
      <c r="I12" s="24"/>
      <c r="M12" s="13" t="s">
        <v>4</v>
      </c>
      <c r="N12" s="13" t="s">
        <v>6</v>
      </c>
      <c r="O12" s="13">
        <f>SUMIFS(E2:E10,C2:C10,M12)</f>
        <v>105</v>
      </c>
      <c r="P12" s="13">
        <f>VLOOKUP(LEFT(M12,2),H2:I4,2,0)</f>
        <v>10000</v>
      </c>
      <c r="Q12" s="13">
        <f>O12*P12</f>
        <v>1050000</v>
      </c>
    </row>
    <row r="13" spans="2:20" x14ac:dyDescent="0.25">
      <c r="B13" s="24"/>
      <c r="C13" s="24"/>
      <c r="D13" s="24"/>
      <c r="E13" s="24"/>
      <c r="F13" s="24"/>
      <c r="G13" s="24"/>
      <c r="H13" s="24"/>
      <c r="I13" s="24"/>
    </row>
    <row r="14" spans="2:20" x14ac:dyDescent="0.25">
      <c r="B14" s="24"/>
      <c r="C14" s="24"/>
      <c r="D14" s="24"/>
      <c r="E14" s="24"/>
      <c r="F14" s="24"/>
      <c r="G14" s="24"/>
      <c r="H14" s="24"/>
      <c r="I14" s="24"/>
      <c r="M14" s="22" t="s">
        <v>11</v>
      </c>
      <c r="N14" s="23" t="s">
        <v>27</v>
      </c>
      <c r="O14" s="23"/>
      <c r="P14" s="23"/>
      <c r="Q14" s="23"/>
      <c r="R14" s="23"/>
    </row>
    <row r="15" spans="2:20" x14ac:dyDescent="0.25">
      <c r="B15" s="24"/>
      <c r="C15" s="24"/>
      <c r="D15" s="24"/>
      <c r="E15" s="24"/>
      <c r="F15" s="24"/>
      <c r="G15" s="24"/>
      <c r="H15" s="24"/>
      <c r="I15" s="24"/>
      <c r="M15" s="22"/>
      <c r="N15" s="23" t="s">
        <v>28</v>
      </c>
      <c r="O15" s="23"/>
      <c r="P15" s="23"/>
      <c r="Q15" s="23"/>
      <c r="R15" s="23"/>
    </row>
    <row r="16" spans="2:20" x14ac:dyDescent="0.25">
      <c r="B16" s="24"/>
      <c r="C16" s="24"/>
      <c r="D16" s="24"/>
      <c r="E16" s="24"/>
      <c r="F16" s="24"/>
      <c r="G16" s="24"/>
      <c r="H16" s="24"/>
      <c r="I16" s="24"/>
      <c r="M16" s="22"/>
      <c r="N16" s="23" t="s">
        <v>29</v>
      </c>
      <c r="O16" s="23"/>
      <c r="P16" s="23"/>
      <c r="Q16" s="23"/>
      <c r="R16" s="23"/>
    </row>
    <row r="17" spans="2:9" x14ac:dyDescent="0.25">
      <c r="B17" s="24"/>
      <c r="C17" s="24"/>
      <c r="D17" s="24"/>
      <c r="E17" s="24"/>
      <c r="F17" s="24"/>
      <c r="G17" s="24"/>
      <c r="H17" s="24"/>
      <c r="I17" s="24"/>
    </row>
    <row r="18" spans="2:9" x14ac:dyDescent="0.25">
      <c r="B18" s="24"/>
      <c r="C18" s="24"/>
      <c r="D18" s="24"/>
      <c r="E18" s="24"/>
      <c r="F18" s="24"/>
      <c r="G18" s="24"/>
      <c r="H18" s="24"/>
      <c r="I18" s="24"/>
    </row>
    <row r="19" spans="2:9" x14ac:dyDescent="0.25">
      <c r="B19" s="24"/>
      <c r="C19" s="24"/>
      <c r="D19" s="24"/>
      <c r="E19" s="24"/>
      <c r="F19" s="24"/>
      <c r="G19" s="24"/>
      <c r="H19" s="24"/>
      <c r="I19" s="24"/>
    </row>
    <row r="20" spans="2:9" x14ac:dyDescent="0.25">
      <c r="B20" s="24"/>
      <c r="C20" s="24"/>
      <c r="D20" s="24"/>
      <c r="E20" s="24"/>
      <c r="F20" s="24"/>
      <c r="G20" s="24"/>
      <c r="H20" s="24"/>
      <c r="I20" s="24"/>
    </row>
    <row r="21" spans="2:9" x14ac:dyDescent="0.25">
      <c r="B21" s="24"/>
      <c r="C21" s="24"/>
      <c r="D21" s="24"/>
      <c r="E21" s="24"/>
      <c r="F21" s="24"/>
      <c r="G21" s="24"/>
      <c r="H21" s="24"/>
      <c r="I21" s="24"/>
    </row>
    <row r="22" spans="2:9" x14ac:dyDescent="0.25">
      <c r="B22" s="3">
        <v>1</v>
      </c>
      <c r="C22" s="4" t="s">
        <v>17</v>
      </c>
    </row>
    <row r="24" spans="2:9" x14ac:dyDescent="0.25">
      <c r="B24" s="5" t="s">
        <v>10</v>
      </c>
      <c r="C24" s="7" t="str">
        <f>VLOOKUP("VT001",C2:D10,2,0)</f>
        <v>Vật Tư 001</v>
      </c>
    </row>
    <row r="25" spans="2:9" x14ac:dyDescent="0.25">
      <c r="B25" s="6" t="s">
        <v>11</v>
      </c>
      <c r="C25" s="19" t="s">
        <v>19</v>
      </c>
      <c r="D25" s="19"/>
      <c r="E25" s="19"/>
      <c r="F25" s="19"/>
      <c r="G25" s="19"/>
    </row>
    <row r="27" spans="2:9" x14ac:dyDescent="0.25">
      <c r="B27" s="3">
        <v>2</v>
      </c>
      <c r="C27" s="4" t="s">
        <v>18</v>
      </c>
    </row>
    <row r="29" spans="2:9" x14ac:dyDescent="0.25">
      <c r="C29" s="8" t="s">
        <v>1</v>
      </c>
      <c r="D29" s="8" t="s">
        <v>3</v>
      </c>
    </row>
    <row r="30" spans="2:9" x14ac:dyDescent="0.25">
      <c r="C30" s="1" t="s">
        <v>5</v>
      </c>
      <c r="D30" s="10" t="str">
        <f>VLOOKUP(C30,C2:D10,2,0)</f>
        <v>Vật Tư 002</v>
      </c>
    </row>
    <row r="32" spans="2:9" x14ac:dyDescent="0.25">
      <c r="B32" s="6" t="s">
        <v>11</v>
      </c>
      <c r="C32" s="19" t="s">
        <v>20</v>
      </c>
      <c r="D32" s="19"/>
      <c r="E32" s="19"/>
      <c r="F32" s="19"/>
      <c r="G32" s="19"/>
    </row>
  </sheetData>
  <mergeCells count="9">
    <mergeCell ref="N7:R7"/>
    <mergeCell ref="S7:T7"/>
    <mergeCell ref="B12:I21"/>
    <mergeCell ref="C32:G32"/>
    <mergeCell ref="N14:R14"/>
    <mergeCell ref="N15:R15"/>
    <mergeCell ref="N16:R16"/>
    <mergeCell ref="M14:M16"/>
    <mergeCell ref="C25:G25"/>
  </mergeCells>
  <phoneticPr fontId="2" type="noConversion"/>
  <dataValidations count="1">
    <dataValidation type="list" allowBlank="1" showInputMessage="1" showErrorMessage="1" sqref="M5 C30" xr:uid="{35F7C40E-0AF3-4497-87C4-58F3D9E09516}">
      <formula1>$C$3:$C$10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4C12F-9BF2-4A54-941F-27470718B273}">
  <dimension ref="B2:S21"/>
  <sheetViews>
    <sheetView showGridLines="0" zoomScale="115" zoomScaleNormal="115" workbookViewId="0">
      <selection activeCell="L18" sqref="L18"/>
    </sheetView>
  </sheetViews>
  <sheetFormatPr defaultRowHeight="15" x14ac:dyDescent="0.25"/>
  <cols>
    <col min="1" max="1" width="6.140625" customWidth="1"/>
    <col min="2" max="2" width="9.7109375" customWidth="1"/>
    <col min="4" max="4" width="13.7109375" customWidth="1"/>
    <col min="5" max="5" width="11.7109375" customWidth="1"/>
    <col min="6" max="6" width="11.28515625" bestFit="1" customWidth="1"/>
    <col min="7" max="7" width="8" customWidth="1"/>
    <col min="9" max="9" width="9" customWidth="1"/>
    <col min="11" max="11" width="6.7109375" customWidth="1"/>
    <col min="12" max="12" width="13.42578125" customWidth="1"/>
    <col min="13" max="13" width="11.28515625" bestFit="1" customWidth="1"/>
    <col min="14" max="14" width="9.28515625" bestFit="1" customWidth="1"/>
    <col min="15" max="15" width="11.140625" bestFit="1" customWidth="1"/>
    <col min="16" max="16" width="14" bestFit="1" customWidth="1"/>
  </cols>
  <sheetData>
    <row r="2" spans="2:19" x14ac:dyDescent="0.25">
      <c r="B2" s="2" t="s">
        <v>0</v>
      </c>
      <c r="C2" s="2" t="s">
        <v>1</v>
      </c>
      <c r="D2" s="2" t="s">
        <v>2</v>
      </c>
      <c r="E2" s="8" t="s">
        <v>3</v>
      </c>
      <c r="F2" s="8" t="s">
        <v>12</v>
      </c>
      <c r="H2" s="16" t="s">
        <v>21</v>
      </c>
      <c r="I2" s="1" t="s">
        <v>22</v>
      </c>
      <c r="J2" s="1" t="s">
        <v>23</v>
      </c>
      <c r="K2" s="3">
        <v>1</v>
      </c>
      <c r="L2" s="4" t="s">
        <v>24</v>
      </c>
    </row>
    <row r="3" spans="2:19" x14ac:dyDescent="0.25">
      <c r="B3" s="1">
        <v>1</v>
      </c>
      <c r="C3" s="1" t="s">
        <v>4</v>
      </c>
      <c r="D3" s="1" t="s">
        <v>6</v>
      </c>
      <c r="E3" s="1">
        <v>10</v>
      </c>
      <c r="F3" s="9">
        <v>46023</v>
      </c>
      <c r="H3" s="16" t="s">
        <v>25</v>
      </c>
      <c r="I3" s="13">
        <v>10000</v>
      </c>
      <c r="J3" s="13">
        <v>12000</v>
      </c>
    </row>
    <row r="4" spans="2:19" x14ac:dyDescent="0.25">
      <c r="B4" s="1">
        <v>2</v>
      </c>
      <c r="C4" s="1" t="s">
        <v>5</v>
      </c>
      <c r="D4" s="1" t="s">
        <v>7</v>
      </c>
      <c r="E4" s="1">
        <v>15</v>
      </c>
      <c r="F4" s="9">
        <v>46024</v>
      </c>
      <c r="L4" s="14" t="s">
        <v>1</v>
      </c>
      <c r="M4" s="14" t="s">
        <v>2</v>
      </c>
      <c r="N4" s="14" t="s">
        <v>3</v>
      </c>
      <c r="O4" s="14" t="s">
        <v>25</v>
      </c>
      <c r="P4" s="14" t="s">
        <v>26</v>
      </c>
      <c r="R4" s="11"/>
      <c r="S4" s="11"/>
    </row>
    <row r="5" spans="2:19" x14ac:dyDescent="0.25">
      <c r="B5" s="1">
        <v>3</v>
      </c>
      <c r="C5" s="1" t="s">
        <v>4</v>
      </c>
      <c r="D5" s="1" t="s">
        <v>6</v>
      </c>
      <c r="E5" s="1">
        <v>20</v>
      </c>
      <c r="F5" s="9">
        <v>46025</v>
      </c>
      <c r="L5" s="13" t="s">
        <v>4</v>
      </c>
      <c r="M5" s="13" t="s">
        <v>6</v>
      </c>
      <c r="N5" s="13">
        <f>SUMIFS(E2:E10,C2:C10,L5)</f>
        <v>105</v>
      </c>
      <c r="O5" s="13">
        <f>HLOOKUP(LEFT(L5,2),H2:J3,2,0)</f>
        <v>10000</v>
      </c>
      <c r="P5" s="13">
        <f>N5*O5</f>
        <v>1050000</v>
      </c>
      <c r="R5" s="11"/>
      <c r="S5" s="11"/>
    </row>
    <row r="6" spans="2:19" x14ac:dyDescent="0.25">
      <c r="B6" s="1">
        <v>4</v>
      </c>
      <c r="C6" s="1" t="s">
        <v>15</v>
      </c>
      <c r="D6" s="1" t="s">
        <v>8</v>
      </c>
      <c r="E6" s="1">
        <v>25</v>
      </c>
      <c r="F6" s="9">
        <v>46026</v>
      </c>
      <c r="R6" s="11"/>
      <c r="S6" s="11"/>
    </row>
    <row r="7" spans="2:19" ht="17.25" customHeight="1" x14ac:dyDescent="0.25">
      <c r="B7" s="1">
        <v>5</v>
      </c>
      <c r="C7" s="1" t="s">
        <v>4</v>
      </c>
      <c r="D7" s="1" t="s">
        <v>6</v>
      </c>
      <c r="E7" s="1">
        <v>30</v>
      </c>
      <c r="F7" s="9">
        <v>46027</v>
      </c>
      <c r="L7" s="22" t="s">
        <v>11</v>
      </c>
      <c r="M7" s="15" t="s">
        <v>27</v>
      </c>
      <c r="N7" s="15"/>
      <c r="O7" s="15"/>
      <c r="P7" s="15"/>
      <c r="Q7" s="15"/>
      <c r="R7" s="21"/>
      <c r="S7" s="21"/>
    </row>
    <row r="8" spans="2:19" x14ac:dyDescent="0.25">
      <c r="B8" s="1">
        <v>6</v>
      </c>
      <c r="C8" s="1" t="s">
        <v>15</v>
      </c>
      <c r="D8" s="1" t="s">
        <v>8</v>
      </c>
      <c r="E8" s="1">
        <v>35</v>
      </c>
      <c r="F8" s="9">
        <v>46028</v>
      </c>
      <c r="L8" s="22"/>
      <c r="M8" s="15" t="s">
        <v>32</v>
      </c>
      <c r="N8" s="15"/>
      <c r="O8" s="15"/>
      <c r="P8" s="15"/>
      <c r="Q8" s="15"/>
      <c r="S8" s="11"/>
    </row>
    <row r="9" spans="2:19" ht="15" customHeight="1" x14ac:dyDescent="0.25">
      <c r="B9" s="1">
        <v>7</v>
      </c>
      <c r="C9" s="1" t="s">
        <v>15</v>
      </c>
      <c r="D9" s="1" t="s">
        <v>8</v>
      </c>
      <c r="E9" s="1">
        <v>40</v>
      </c>
      <c r="F9" s="9">
        <v>46029</v>
      </c>
      <c r="L9" s="22"/>
      <c r="M9" s="15" t="s">
        <v>29</v>
      </c>
      <c r="N9" s="15"/>
      <c r="O9" s="15"/>
      <c r="P9" s="15"/>
      <c r="Q9" s="15"/>
      <c r="S9" s="11"/>
    </row>
    <row r="10" spans="2:19" x14ac:dyDescent="0.25">
      <c r="B10" s="1">
        <v>8</v>
      </c>
      <c r="C10" s="1" t="s">
        <v>4</v>
      </c>
      <c r="D10" s="1" t="s">
        <v>9</v>
      </c>
      <c r="E10" s="1">
        <v>45</v>
      </c>
      <c r="F10" s="9">
        <v>46030</v>
      </c>
      <c r="S10" s="11"/>
    </row>
    <row r="12" spans="2:19" ht="15" customHeight="1" x14ac:dyDescent="0.25">
      <c r="B12" s="24" t="s">
        <v>30</v>
      </c>
      <c r="C12" s="24"/>
      <c r="D12" s="24"/>
      <c r="E12" s="24"/>
      <c r="F12" s="24"/>
      <c r="G12" s="24"/>
      <c r="H12" s="24"/>
      <c r="I12" s="24"/>
    </row>
    <row r="13" spans="2:19" x14ac:dyDescent="0.25">
      <c r="B13" s="24"/>
      <c r="C13" s="24"/>
      <c r="D13" s="24"/>
      <c r="E13" s="24"/>
      <c r="F13" s="24"/>
      <c r="G13" s="24"/>
      <c r="H13" s="24"/>
      <c r="I13" s="24"/>
    </row>
    <row r="14" spans="2:19" x14ac:dyDescent="0.25">
      <c r="B14" s="24"/>
      <c r="C14" s="24"/>
      <c r="D14" s="24"/>
      <c r="E14" s="24"/>
      <c r="F14" s="24"/>
      <c r="G14" s="24"/>
      <c r="H14" s="24"/>
      <c r="I14" s="24"/>
    </row>
    <row r="15" spans="2:19" x14ac:dyDescent="0.25">
      <c r="B15" s="24"/>
      <c r="C15" s="24"/>
      <c r="D15" s="24"/>
      <c r="E15" s="24"/>
      <c r="F15" s="24"/>
      <c r="G15" s="24"/>
      <c r="H15" s="24"/>
      <c r="I15" s="24"/>
    </row>
    <row r="16" spans="2:19" x14ac:dyDescent="0.25">
      <c r="B16" s="24"/>
      <c r="C16" s="24"/>
      <c r="D16" s="24"/>
      <c r="E16" s="24"/>
      <c r="F16" s="24"/>
      <c r="G16" s="24"/>
      <c r="H16" s="24"/>
      <c r="I16" s="24"/>
    </row>
    <row r="17" spans="2:9" x14ac:dyDescent="0.25">
      <c r="B17" s="24"/>
      <c r="C17" s="24"/>
      <c r="D17" s="24"/>
      <c r="E17" s="24"/>
      <c r="F17" s="24"/>
      <c r="G17" s="24"/>
      <c r="H17" s="24"/>
      <c r="I17" s="24"/>
    </row>
    <row r="18" spans="2:9" x14ac:dyDescent="0.25">
      <c r="B18" s="24"/>
      <c r="C18" s="24"/>
      <c r="D18" s="24"/>
      <c r="E18" s="24"/>
      <c r="F18" s="24"/>
      <c r="G18" s="24"/>
      <c r="H18" s="24"/>
      <c r="I18" s="24"/>
    </row>
    <row r="19" spans="2:9" x14ac:dyDescent="0.25">
      <c r="B19" s="24"/>
      <c r="C19" s="24"/>
      <c r="D19" s="24"/>
      <c r="E19" s="24"/>
      <c r="F19" s="24"/>
      <c r="G19" s="24"/>
      <c r="H19" s="24"/>
      <c r="I19" s="24"/>
    </row>
    <row r="20" spans="2:9" x14ac:dyDescent="0.25">
      <c r="B20" s="24"/>
      <c r="C20" s="24"/>
      <c r="D20" s="24"/>
      <c r="E20" s="24"/>
      <c r="F20" s="24"/>
      <c r="G20" s="24"/>
      <c r="H20" s="24"/>
      <c r="I20" s="24"/>
    </row>
    <row r="21" spans="2:9" x14ac:dyDescent="0.25">
      <c r="B21" s="24"/>
      <c r="C21" s="24"/>
      <c r="D21" s="24"/>
      <c r="E21" s="24"/>
      <c r="F21" s="24"/>
      <c r="G21" s="24"/>
      <c r="H21" s="24"/>
      <c r="I21" s="24"/>
    </row>
  </sheetData>
  <mergeCells count="3">
    <mergeCell ref="R7:S7"/>
    <mergeCell ref="B12:I21"/>
    <mergeCell ref="L7:L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C9483-5E75-4AC4-A2FA-AB38C1D02878}">
  <dimension ref="B2:T30"/>
  <sheetViews>
    <sheetView showGridLines="0" tabSelected="1" zoomScale="115" zoomScaleNormal="115" workbookViewId="0">
      <selection activeCell="T23" sqref="T23"/>
    </sheetView>
  </sheetViews>
  <sheetFormatPr defaultRowHeight="15" x14ac:dyDescent="0.25"/>
  <cols>
    <col min="1" max="1" width="6.140625" customWidth="1"/>
    <col min="2" max="2" width="9.7109375" customWidth="1"/>
    <col min="4" max="4" width="13.7109375" customWidth="1"/>
    <col min="5" max="5" width="11.7109375" customWidth="1"/>
    <col min="6" max="6" width="11.28515625" bestFit="1" customWidth="1"/>
    <col min="7" max="7" width="12.5703125" customWidth="1"/>
    <col min="9" max="9" width="9" customWidth="1"/>
    <col min="11" max="11" width="4.7109375" customWidth="1"/>
    <col min="14" max="14" width="11.28515625" bestFit="1" customWidth="1"/>
    <col min="15" max="15" width="9.28515625" bestFit="1" customWidth="1"/>
    <col min="16" max="16" width="11.140625" bestFit="1" customWidth="1"/>
    <col min="17" max="17" width="14" bestFit="1" customWidth="1"/>
  </cols>
  <sheetData>
    <row r="2" spans="2:20" x14ac:dyDescent="0.25">
      <c r="B2" s="2" t="s">
        <v>40</v>
      </c>
      <c r="C2" s="2" t="s">
        <v>1</v>
      </c>
      <c r="D2" s="2" t="s">
        <v>2</v>
      </c>
      <c r="E2" s="8" t="s">
        <v>3</v>
      </c>
      <c r="F2" s="8" t="s">
        <v>12</v>
      </c>
      <c r="H2" s="16" t="s">
        <v>21</v>
      </c>
      <c r="I2" s="12" t="s">
        <v>22</v>
      </c>
      <c r="J2" s="12" t="s">
        <v>23</v>
      </c>
      <c r="L2" s="3">
        <v>3</v>
      </c>
      <c r="M2" s="4" t="s">
        <v>31</v>
      </c>
    </row>
    <row r="3" spans="2:20" x14ac:dyDescent="0.25">
      <c r="B3" s="1" t="s">
        <v>41</v>
      </c>
      <c r="C3" s="1" t="s">
        <v>4</v>
      </c>
      <c r="D3" s="1" t="s">
        <v>6</v>
      </c>
      <c r="E3" s="1">
        <v>10</v>
      </c>
      <c r="F3" s="9">
        <v>46023</v>
      </c>
      <c r="H3" s="16" t="s">
        <v>25</v>
      </c>
      <c r="I3" s="13">
        <v>10000</v>
      </c>
      <c r="J3" s="13">
        <v>12000</v>
      </c>
    </row>
    <row r="4" spans="2:20" x14ac:dyDescent="0.25">
      <c r="B4" s="1" t="s">
        <v>42</v>
      </c>
      <c r="C4" s="1" t="s">
        <v>5</v>
      </c>
      <c r="D4" s="1" t="s">
        <v>7</v>
      </c>
      <c r="E4" s="1">
        <v>15</v>
      </c>
      <c r="F4" s="9">
        <v>46024</v>
      </c>
      <c r="M4" s="8" t="s">
        <v>1</v>
      </c>
      <c r="N4" s="8" t="s">
        <v>3</v>
      </c>
      <c r="S4" s="11"/>
      <c r="T4" s="11"/>
    </row>
    <row r="5" spans="2:20" x14ac:dyDescent="0.25">
      <c r="B5" s="1" t="s">
        <v>43</v>
      </c>
      <c r="C5" s="1" t="s">
        <v>4</v>
      </c>
      <c r="D5" s="1" t="s">
        <v>6</v>
      </c>
      <c r="E5" s="1">
        <v>20</v>
      </c>
      <c r="F5" s="9">
        <v>46025</v>
      </c>
      <c r="M5" s="1" t="s">
        <v>4</v>
      </c>
      <c r="N5" s="18">
        <f>_xlfn.XLOOKUP(LEFT(M5,2),H2:J2,H3:J3,"",0,1)</f>
        <v>10000</v>
      </c>
      <c r="S5" s="11"/>
      <c r="T5" s="11"/>
    </row>
    <row r="6" spans="2:20" x14ac:dyDescent="0.25">
      <c r="B6" s="1" t="s">
        <v>44</v>
      </c>
      <c r="C6" s="1" t="s">
        <v>15</v>
      </c>
      <c r="D6" s="1" t="s">
        <v>8</v>
      </c>
      <c r="E6" s="1">
        <v>25</v>
      </c>
      <c r="F6" s="9">
        <v>46026</v>
      </c>
      <c r="S6" s="11"/>
      <c r="T6" s="11"/>
    </row>
    <row r="7" spans="2:20" x14ac:dyDescent="0.25">
      <c r="B7" s="1" t="s">
        <v>45</v>
      </c>
      <c r="C7" s="1" t="s">
        <v>4</v>
      </c>
      <c r="D7" s="1" t="s">
        <v>6</v>
      </c>
      <c r="E7" s="1">
        <v>30</v>
      </c>
      <c r="F7" s="9">
        <v>46027</v>
      </c>
      <c r="M7" s="6" t="s">
        <v>11</v>
      </c>
      <c r="N7" s="19" t="s">
        <v>37</v>
      </c>
      <c r="O7" s="19"/>
      <c r="P7" s="19"/>
      <c r="Q7" s="19"/>
      <c r="R7" s="19"/>
      <c r="S7" s="21"/>
      <c r="T7" s="21"/>
    </row>
    <row r="8" spans="2:20" x14ac:dyDescent="0.25">
      <c r="B8" s="1" t="s">
        <v>46</v>
      </c>
      <c r="C8" s="1" t="s">
        <v>15</v>
      </c>
      <c r="D8" s="1" t="s">
        <v>8</v>
      </c>
      <c r="E8" s="1">
        <v>35</v>
      </c>
      <c r="F8" s="9">
        <v>46028</v>
      </c>
      <c r="T8" s="11"/>
    </row>
    <row r="9" spans="2:20" x14ac:dyDescent="0.25">
      <c r="B9" s="1" t="s">
        <v>47</v>
      </c>
      <c r="C9" s="1" t="s">
        <v>15</v>
      </c>
      <c r="D9" s="1" t="s">
        <v>8</v>
      </c>
      <c r="E9" s="1">
        <v>40</v>
      </c>
      <c r="F9" s="9">
        <v>46029</v>
      </c>
      <c r="L9" s="3">
        <v>4</v>
      </c>
      <c r="M9" s="4" t="s">
        <v>24</v>
      </c>
      <c r="T9" s="11"/>
    </row>
    <row r="10" spans="2:20" x14ac:dyDescent="0.25">
      <c r="B10" s="1" t="s">
        <v>48</v>
      </c>
      <c r="C10" s="1" t="s">
        <v>4</v>
      </c>
      <c r="D10" s="1" t="s">
        <v>9</v>
      </c>
      <c r="E10" s="1">
        <v>45</v>
      </c>
      <c r="F10" s="9">
        <v>46030</v>
      </c>
      <c r="T10" s="11"/>
    </row>
    <row r="11" spans="2:20" x14ac:dyDescent="0.25">
      <c r="M11" s="14" t="s">
        <v>1</v>
      </c>
      <c r="N11" s="14" t="s">
        <v>2</v>
      </c>
      <c r="O11" s="14" t="s">
        <v>3</v>
      </c>
      <c r="P11" s="14" t="s">
        <v>25</v>
      </c>
      <c r="Q11" s="14" t="s">
        <v>26</v>
      </c>
    </row>
    <row r="12" spans="2:20" ht="15" customHeight="1" x14ac:dyDescent="0.25">
      <c r="B12" s="20" t="s">
        <v>33</v>
      </c>
      <c r="C12" s="20"/>
      <c r="D12" s="20"/>
      <c r="E12" s="20"/>
      <c r="F12" s="20"/>
      <c r="G12" s="20"/>
      <c r="H12" s="20"/>
      <c r="I12" s="20"/>
      <c r="M12" s="13" t="s">
        <v>4</v>
      </c>
      <c r="N12" s="13" t="s">
        <v>6</v>
      </c>
      <c r="O12" s="13">
        <f>SUMIFS(E2:E10,C2:C10,M12)</f>
        <v>105</v>
      </c>
      <c r="P12" s="13">
        <f>_xlfn.XLOOKUP(LEFT(M5,2),H2:J2,H3:J3,"",0,1)</f>
        <v>10000</v>
      </c>
      <c r="Q12" s="13">
        <f>O12*P12</f>
        <v>1050000</v>
      </c>
    </row>
    <row r="13" spans="2:20" x14ac:dyDescent="0.25">
      <c r="B13" s="20"/>
      <c r="C13" s="20"/>
      <c r="D13" s="20"/>
      <c r="E13" s="20"/>
      <c r="F13" s="20"/>
      <c r="G13" s="20"/>
      <c r="H13" s="20"/>
      <c r="I13" s="20"/>
    </row>
    <row r="14" spans="2:20" x14ac:dyDescent="0.25">
      <c r="B14" s="20"/>
      <c r="C14" s="20"/>
      <c r="D14" s="20"/>
      <c r="E14" s="20"/>
      <c r="F14" s="20"/>
      <c r="G14" s="20"/>
      <c r="H14" s="20"/>
      <c r="I14" s="20"/>
      <c r="M14" s="22" t="s">
        <v>11</v>
      </c>
      <c r="N14" s="23" t="s">
        <v>27</v>
      </c>
      <c r="O14" s="23"/>
      <c r="P14" s="23"/>
      <c r="Q14" s="23"/>
      <c r="R14" s="23"/>
    </row>
    <row r="15" spans="2:20" x14ac:dyDescent="0.25">
      <c r="B15" s="20"/>
      <c r="C15" s="20"/>
      <c r="D15" s="20"/>
      <c r="E15" s="20"/>
      <c r="F15" s="20"/>
      <c r="G15" s="20"/>
      <c r="H15" s="20"/>
      <c r="I15" s="20"/>
      <c r="M15" s="22"/>
      <c r="N15" s="23" t="s">
        <v>38</v>
      </c>
      <c r="O15" s="23"/>
      <c r="P15" s="23"/>
      <c r="Q15" s="23"/>
      <c r="R15" s="23"/>
    </row>
    <row r="16" spans="2:20" x14ac:dyDescent="0.25">
      <c r="B16" s="20"/>
      <c r="C16" s="20"/>
      <c r="D16" s="20"/>
      <c r="E16" s="20"/>
      <c r="F16" s="20"/>
      <c r="G16" s="20"/>
      <c r="H16" s="20"/>
      <c r="I16" s="20"/>
      <c r="M16" s="22"/>
      <c r="N16" s="23" t="s">
        <v>29</v>
      </c>
      <c r="O16" s="23"/>
      <c r="P16" s="23"/>
      <c r="Q16" s="23"/>
      <c r="R16" s="23"/>
    </row>
    <row r="17" spans="2:18" x14ac:dyDescent="0.25">
      <c r="B17" s="20"/>
      <c r="C17" s="20"/>
      <c r="D17" s="20"/>
      <c r="E17" s="20"/>
      <c r="F17" s="20"/>
      <c r="G17" s="20"/>
      <c r="H17" s="20"/>
      <c r="I17" s="20"/>
    </row>
    <row r="18" spans="2:18" x14ac:dyDescent="0.25">
      <c r="B18" s="20"/>
      <c r="C18" s="20"/>
      <c r="D18" s="20"/>
      <c r="E18" s="20"/>
      <c r="F18" s="20"/>
      <c r="G18" s="20"/>
      <c r="H18" s="20"/>
      <c r="I18" s="20"/>
      <c r="L18" s="3">
        <v>5</v>
      </c>
      <c r="M18" s="4" t="s">
        <v>39</v>
      </c>
    </row>
    <row r="19" spans="2:18" x14ac:dyDescent="0.25">
      <c r="B19" s="20"/>
      <c r="C19" s="20"/>
      <c r="D19" s="20"/>
      <c r="E19" s="20"/>
      <c r="F19" s="20"/>
      <c r="G19" s="20"/>
      <c r="H19" s="20"/>
      <c r="I19" s="20"/>
    </row>
    <row r="20" spans="2:18" x14ac:dyDescent="0.25">
      <c r="B20" s="3">
        <v>1</v>
      </c>
      <c r="C20" s="4" t="s">
        <v>17</v>
      </c>
      <c r="M20" s="5" t="s">
        <v>10</v>
      </c>
      <c r="N20" s="7" t="str" cm="1">
        <f t="array" ref="N20">_xlfn.XLOOKUP(TRUE,B3:B10&lt;&gt;"",B3:B10,"",0,-1)</f>
        <v>PN_008</v>
      </c>
    </row>
    <row r="21" spans="2:18" x14ac:dyDescent="0.25">
      <c r="M21" s="6" t="s">
        <v>11</v>
      </c>
      <c r="N21" s="19" t="s">
        <v>49</v>
      </c>
      <c r="O21" s="19"/>
      <c r="P21" s="19"/>
      <c r="Q21" s="19"/>
      <c r="R21" s="19"/>
    </row>
    <row r="22" spans="2:18" x14ac:dyDescent="0.25">
      <c r="B22" s="5" t="s">
        <v>10</v>
      </c>
      <c r="C22" s="7" t="str">
        <f>_xlfn.XLOOKUP("VT001",C2:C10,D2:D10,"",0,1)</f>
        <v>Vật Tư 001</v>
      </c>
    </row>
    <row r="23" spans="2:18" x14ac:dyDescent="0.25">
      <c r="B23" s="6" t="s">
        <v>11</v>
      </c>
      <c r="C23" s="19" t="s">
        <v>34</v>
      </c>
      <c r="D23" s="19"/>
      <c r="E23" s="19"/>
      <c r="F23" s="19"/>
      <c r="G23" s="19"/>
    </row>
    <row r="25" spans="2:18" x14ac:dyDescent="0.25">
      <c r="B25" s="3">
        <v>2</v>
      </c>
      <c r="C25" s="4" t="s">
        <v>35</v>
      </c>
    </row>
    <row r="27" spans="2:18" x14ac:dyDescent="0.25">
      <c r="C27" s="8" t="s">
        <v>1</v>
      </c>
      <c r="D27" s="8" t="s">
        <v>12</v>
      </c>
    </row>
    <row r="28" spans="2:18" x14ac:dyDescent="0.25">
      <c r="C28" s="1" t="s">
        <v>4</v>
      </c>
      <c r="D28" s="17">
        <f>_xlfn.XLOOKUP(C28,C2:C10,F2:F10,"",0,-1)</f>
        <v>46030</v>
      </c>
    </row>
    <row r="30" spans="2:18" x14ac:dyDescent="0.25">
      <c r="B30" s="6" t="s">
        <v>11</v>
      </c>
      <c r="C30" s="19" t="s">
        <v>36</v>
      </c>
      <c r="D30" s="19"/>
      <c r="E30" s="19"/>
      <c r="F30" s="19"/>
      <c r="G30" s="19"/>
    </row>
  </sheetData>
  <mergeCells count="10">
    <mergeCell ref="S7:T7"/>
    <mergeCell ref="M14:M16"/>
    <mergeCell ref="N14:R14"/>
    <mergeCell ref="N15:R15"/>
    <mergeCell ref="N16:R16"/>
    <mergeCell ref="C23:G23"/>
    <mergeCell ref="C30:G30"/>
    <mergeCell ref="B12:I19"/>
    <mergeCell ref="N21:R21"/>
    <mergeCell ref="N7:R7"/>
  </mergeCells>
  <phoneticPr fontId="2" type="noConversion"/>
  <dataValidations count="1">
    <dataValidation type="list" allowBlank="1" showInputMessage="1" showErrorMessage="1" sqref="M5 C28" xr:uid="{E781185C-182F-47EF-BCF5-6F6A7F6BAD6E}">
      <formula1>$C$3:$C$10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Vlookup</vt:lpstr>
      <vt:lpstr>Hlookup</vt:lpstr>
      <vt:lpstr>Xlookup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Nguyễn Văn Việt</dc:creator>
  <cp:lastModifiedBy>Nguyễn Văn Việt</cp:lastModifiedBy>
  <dcterms:created xsi:type="dcterms:W3CDTF">2026-04-09T03:22:38Z</dcterms:created>
  <dcterms:modified xsi:type="dcterms:W3CDTF">2026-04-11T09:07:10Z</dcterms:modified>
</cp:coreProperties>
</file>